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defaultThemeVersion="166925"/>
  <mc:AlternateContent xmlns:mc="http://schemas.openxmlformats.org/markup-compatibility/2006">
    <mc:Choice Requires="x15">
      <x15ac:absPath xmlns:x15ac="http://schemas.microsoft.com/office/spreadsheetml/2010/11/ac" url="C:\Users\Utente\Desktop\"/>
    </mc:Choice>
  </mc:AlternateContent>
  <xr:revisionPtr revIDLastSave="0" documentId="8_{A859B667-9AA7-4E8E-85BE-625A7EC1E4DA}" xr6:coauthVersionLast="47" xr6:coauthVersionMax="47" xr10:uidLastSave="{00000000-0000-0000-0000-000000000000}"/>
  <bookViews>
    <workbookView xWindow="-120" yWindow="-120" windowWidth="20730" windowHeight="11160" firstSheet="3" activeTab="4" xr2:uid="{2EE8E8B3-95E9-4D46-915E-152A0FF10FB8}"/>
  </bookViews>
  <sheets>
    <sheet name="INSTRUCTIONS" sheetId="7" r:id="rId1"/>
    <sheet name="INPUT - Parameters" sheetId="1" r:id="rId2"/>
    <sheet name="GRAPH 1 - Timeline" sheetId="2" r:id="rId3"/>
    <sheet name="GRAPHS 2 to 4 - Payment needs" sheetId="8" r:id="rId4"/>
    <sheet name="TABLES 1-3 Payments to projects" sheetId="6" r:id="rId5"/>
    <sheet name="GRAPH 2 - PAYMENT NEEDS" sheetId="5" state="hidden" r:id="rId6"/>
    <sheet name="OUTPUT3 - GRAPHS" sheetId="3" state="hidden" r:id="rId7"/>
    <sheet name="HIDDEN - DROP DOWN LISTS ETC" sheetId="4" state="hidden" r:id="rId8"/>
  </sheets>
  <definedNames>
    <definedName name="_xlnm.Print_Area" localSheetId="2">'GRAPH 1 - Timeline'!$A$1:$U$62</definedName>
    <definedName name="_xlnm.Print_Area" localSheetId="3">'GRAPHS 2 to 4 - Payment needs'!$A$1:$P$58</definedName>
    <definedName name="_xlnm.Print_Area" localSheetId="1">'INPUT - Parameters'!$A$1:$N$79</definedName>
    <definedName name="_xlnm.Print_Area" localSheetId="0">INSTRUCTIONS!$A$1:$M$37</definedName>
    <definedName name="_xlnm.Print_Area" localSheetId="4">'TABLES 1-3 Payments to projects'!$A$1:$N$51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 r="E16" i="1" s="1"/>
  <c r="E63" i="1"/>
  <c r="F62" i="1" l="1"/>
  <c r="F57" i="1"/>
  <c r="G62" i="1"/>
  <c r="G61" i="1"/>
  <c r="F61" i="1"/>
  <c r="G60" i="1"/>
  <c r="F60" i="1"/>
  <c r="G59" i="1"/>
  <c r="F59" i="1"/>
  <c r="G58" i="1"/>
  <c r="F58" i="1"/>
  <c r="G57" i="1"/>
  <c r="G56" i="1"/>
  <c r="F56" i="1"/>
  <c r="D63" i="1" l="1"/>
  <c r="E23" i="6"/>
  <c r="E22" i="6"/>
  <c r="E21" i="6"/>
  <c r="E20" i="6"/>
  <c r="E25" i="6" l="1"/>
  <c r="E29" i="6" s="1"/>
  <c r="E27" i="6"/>
  <c r="E31" i="6" s="1"/>
  <c r="E26" i="6"/>
  <c r="E30" i="6" s="1"/>
  <c r="E24" i="6"/>
  <c r="E28" i="6" s="1"/>
  <c r="C4" i="4"/>
  <c r="D4" i="4"/>
  <c r="E4" i="4"/>
  <c r="C5" i="4"/>
  <c r="D5" i="4"/>
  <c r="E5" i="4"/>
  <c r="C6" i="4"/>
  <c r="D6" i="4"/>
  <c r="E6"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E3" i="4"/>
  <c r="D3" i="4"/>
  <c r="C3" i="4"/>
  <c r="D13" i="1"/>
  <c r="D16" i="1" s="1"/>
  <c r="E38" i="6" l="1"/>
  <c r="G38" i="6"/>
  <c r="G7" i="6" s="1"/>
  <c r="F23" i="1"/>
  <c r="G26" i="6" s="1"/>
  <c r="F22" i="1"/>
  <c r="F24" i="1"/>
  <c r="F38" i="6" l="1"/>
  <c r="E7" i="6"/>
  <c r="G27" i="6"/>
  <c r="G25" i="6"/>
  <c r="G24" i="6"/>
  <c r="F25" i="1"/>
  <c r="G31" i="6"/>
  <c r="G30" i="6"/>
  <c r="G28" i="6"/>
  <c r="G29" i="6"/>
  <c r="G21" i="6"/>
  <c r="G22" i="6"/>
  <c r="G23" i="6"/>
  <c r="G20" i="6"/>
  <c r="E22" i="1"/>
  <c r="E23" i="1"/>
  <c r="E24" i="1"/>
  <c r="F20" i="6" l="1"/>
  <c r="F21" i="6"/>
  <c r="G39" i="6"/>
  <c r="G8" i="6" s="1"/>
  <c r="G44" i="6"/>
  <c r="G40" i="6"/>
  <c r="G43" i="6"/>
  <c r="G42" i="6"/>
  <c r="G41" i="6"/>
  <c r="E25" i="1"/>
  <c r="F30" i="6"/>
  <c r="F28" i="6"/>
  <c r="F31" i="6"/>
  <c r="F29" i="6"/>
  <c r="F24" i="6"/>
  <c r="F25" i="6"/>
  <c r="F26" i="6"/>
  <c r="F27" i="6"/>
  <c r="F22" i="6"/>
  <c r="F23" i="6"/>
  <c r="G10" i="6" l="1"/>
  <c r="G13" i="6"/>
  <c r="G11" i="6"/>
  <c r="G12" i="6"/>
  <c r="G9" i="6"/>
  <c r="E44" i="6"/>
  <c r="E43" i="6"/>
  <c r="E42" i="6"/>
  <c r="E41" i="6"/>
  <c r="E40" i="6"/>
  <c r="E39" i="6"/>
  <c r="G14" i="6" l="1"/>
  <c r="E13" i="6"/>
  <c r="F41" i="6"/>
  <c r="E10" i="6"/>
  <c r="F42" i="6"/>
  <c r="E11" i="6"/>
  <c r="F43" i="6"/>
  <c r="E12" i="6"/>
  <c r="F40" i="6"/>
  <c r="E9" i="6"/>
  <c r="F44" i="6"/>
  <c r="F39" i="6"/>
  <c r="E8" i="6"/>
  <c r="E14" i="6" l="1"/>
  <c r="F7" i="6" s="1"/>
  <c r="F13" i="6" l="1"/>
  <c r="F11" i="6"/>
  <c r="F9" i="6"/>
  <c r="F10" i="6"/>
  <c r="F12" i="6"/>
  <c r="F8" i="6"/>
</calcChain>
</file>

<file path=xl/sharedStrings.xml><?xml version="1.0" encoding="utf-8"?>
<sst xmlns="http://schemas.openxmlformats.org/spreadsheetml/2006/main" count="158" uniqueCount="106">
  <si>
    <t>Launch of the call</t>
  </si>
  <si>
    <t>End of the call</t>
  </si>
  <si>
    <t>Approval of the project by the MC</t>
  </si>
  <si>
    <t>Grant contracts signed (average for call)</t>
  </si>
  <si>
    <t>Eu funding</t>
  </si>
  <si>
    <t>Programme approved by the EC</t>
  </si>
  <si>
    <t>Timeline drop-down</t>
  </si>
  <si>
    <t>Value</t>
  </si>
  <si>
    <t>Project progress reports recieved</t>
  </si>
  <si>
    <t>Duration</t>
  </si>
  <si>
    <t>---</t>
  </si>
  <si>
    <t>3 months</t>
  </si>
  <si>
    <t>End of 1st reporting period</t>
  </si>
  <si>
    <t>Call and contracting</t>
  </si>
  <si>
    <t>1st period</t>
  </si>
  <si>
    <t>End of 2nd reporting period</t>
  </si>
  <si>
    <t>1. Basic parameters</t>
  </si>
  <si>
    <t>60 million Eur</t>
  </si>
  <si>
    <t>Name</t>
  </si>
  <si>
    <t>Total budget</t>
  </si>
  <si>
    <t>Other funding</t>
  </si>
  <si>
    <t>Total funding</t>
  </si>
  <si>
    <t>Percentage for the funds for the Technical Assistance</t>
  </si>
  <si>
    <t>End of final reporting period</t>
  </si>
  <si>
    <t>Amount (Eur)</t>
  </si>
  <si>
    <t>EU share (Eur)</t>
  </si>
  <si>
    <t>2nd period</t>
  </si>
  <si>
    <t>Final period</t>
  </si>
  <si>
    <t>8 months</t>
  </si>
  <si>
    <t>1 month</t>
  </si>
  <si>
    <t>* Disbursement of funds</t>
  </si>
  <si>
    <t>2. Programme budget (Eur) parameters</t>
  </si>
  <si>
    <t>3. Parameters for calls for proposals</t>
  </si>
  <si>
    <t>% of programme budget</t>
  </si>
  <si>
    <t>1st Call</t>
  </si>
  <si>
    <t>2nd Call</t>
  </si>
  <si>
    <t>3rd Call</t>
  </si>
  <si>
    <t>1st payment amount</t>
  </si>
  <si>
    <t>2nd payment</t>
  </si>
  <si>
    <t>Final payment amount</t>
  </si>
  <si>
    <t>Time</t>
  </si>
  <si>
    <t>4. Parameters for payments to the project (approximations)</t>
  </si>
  <si>
    <t>TOTAL</t>
  </si>
  <si>
    <t>Timeline</t>
  </si>
  <si>
    <t>5. Timeline parameters of the call for proposal/ projects</t>
  </si>
  <si>
    <t>STEP 6 - Please estimate the approximate funds for the Technical assistance per year.</t>
  </si>
  <si>
    <t>PROJECTS AND TECHNICAL ASSISTANCE</t>
  </si>
  <si>
    <t>CUMULATIVE</t>
  </si>
  <si>
    <r>
      <t>STEP 2 - Please breakdown your programme budget in EU and non-EU sources.
Additionally, please identify the EU share in TA costs (D15) in Eur. Total costs have been calculated as 10% (but you can change the % in cells B 13 and B15) planned. 
Remember that total sums a</t>
    </r>
    <r>
      <rPr>
        <b/>
        <u/>
        <sz val="14"/>
        <color rgb="FFA81263"/>
        <rFont val="Century Gothic"/>
        <family val="1"/>
      </rPr>
      <t>re calculated automatically</t>
    </r>
    <r>
      <rPr>
        <b/>
        <sz val="14"/>
        <color rgb="FFA81263"/>
        <rFont val="Century Gothic"/>
        <family val="1"/>
      </rPr>
      <t>, on the basis of your data!</t>
    </r>
  </si>
  <si>
    <t>STEP 7 - please proceed further to the following worksheets to the see the simulated timeline and size of annual financial needs on the programme level!</t>
  </si>
  <si>
    <t>% of Total budget</t>
  </si>
  <si>
    <t>1st call</t>
  </si>
  <si>
    <t>2nd call</t>
  </si>
  <si>
    <t>3rd call</t>
  </si>
  <si>
    <t>1. Payment needs of the programme (ANNUAL)</t>
  </si>
  <si>
    <t xml:space="preserve">TABLE 2 is the simulation of payments to the projects based on the timeline of the reporting (Parameter 5) and the approximate proportions of pre/interim/financial payments (Parameter 4).
By changing parameters you can simulate various scenarious of how the procedural arrangements and beneficiary behavior affects the financial flow of the programme. </t>
  </si>
  <si>
    <t>Total amount (Eur)</t>
  </si>
  <si>
    <t>EU Share (Eur)</t>
  </si>
  <si>
    <t>IMPLEMENTATION AND FINANCIAL MODALITIES OF THE PROGRAMME</t>
  </si>
  <si>
    <t>-</t>
  </si>
  <si>
    <t xml:space="preserve">White cells are input cells, the remaining of the worksheets are locked (no password; you can unprotect any worksheet). </t>
  </si>
  <si>
    <t>1st payments</t>
  </si>
  <si>
    <t>2nd payments</t>
  </si>
  <si>
    <t>Final payments</t>
  </si>
  <si>
    <t>Visualisation of the programme's implementation timeline</t>
  </si>
  <si>
    <t>PROGRAMME TIMELINE AND FINANCIAL FLOWS</t>
  </si>
  <si>
    <r>
      <t xml:space="preserve">The following tool was created by the TESIM project so that you can simulate different scenarios of the financial needs of your programme depending on the programme implementation timeline, financial committments and arrangements of the reporting and payments to the projects. 
</t>
    </r>
    <r>
      <rPr>
        <sz val="12"/>
        <color rgb="FFA81263"/>
        <rFont val="Century Gothic"/>
        <family val="2"/>
      </rPr>
      <t>The tool will provide you with the following</t>
    </r>
    <r>
      <rPr>
        <b/>
        <i/>
        <sz val="12"/>
        <color rgb="FFA81263"/>
        <rFont val="Century Gothic"/>
        <family val="2"/>
      </rPr>
      <t xml:space="preserve"> outputs to support the decision making</t>
    </r>
    <r>
      <rPr>
        <sz val="12"/>
        <color rgb="FFA81263"/>
        <rFont val="Century Gothic"/>
        <family val="1"/>
      </rPr>
      <t xml:space="preserve">:
</t>
    </r>
  </si>
  <si>
    <t>TECHNICAL INSTRUCTIONS:</t>
  </si>
  <si>
    <r>
      <t xml:space="preserve">You can use any of the outputs separately. For example, you can use the </t>
    </r>
    <r>
      <rPr>
        <i/>
        <sz val="12"/>
        <color rgb="FFA81263"/>
        <rFont val="Century Gothic"/>
        <family val="1"/>
      </rPr>
      <t xml:space="preserve">visualisation of the programme's implementation timeline </t>
    </r>
    <r>
      <rPr>
        <sz val="12"/>
        <color rgb="FFA81263"/>
        <rFont val="Century Gothic"/>
        <family val="1"/>
      </rPr>
      <t xml:space="preserve">to discuss with your stakeholders the arrangements for calls and the implementation of the projects.  For what concerns the </t>
    </r>
    <r>
      <rPr>
        <i/>
        <sz val="12"/>
        <color rgb="FFA81263"/>
        <rFont val="Century Gothic"/>
        <family val="1"/>
      </rPr>
      <t>financial estimations</t>
    </r>
    <r>
      <rPr>
        <sz val="12"/>
        <color rgb="FFA81263"/>
        <rFont val="Century Gothic"/>
        <family val="1"/>
      </rPr>
      <t xml:space="preserve">, you can use them  to demonstrate how the implementation arrangements affect the annual financial needs and simulate different scenarios, depending on the size and timing of the payments to the projects. Likewise, you can use the estimations to benchmark whether the financial plan you have in mind does not possess any significant de-committment risks. 
</t>
    </r>
    <r>
      <rPr>
        <b/>
        <i/>
        <sz val="12"/>
        <color rgb="FFA81263"/>
        <rFont val="Century Gothic"/>
        <family val="1"/>
      </rPr>
      <t xml:space="preserve">
                                                 Or use them any other way you find useful!</t>
    </r>
  </si>
  <si>
    <t>For outputs, please see worksheets: 
       - 'Graph 1 - Timeline'
       - Graph 2 - payment needs
       - 'Tables 1 -3: Payments to the projects'</t>
  </si>
  <si>
    <r>
      <t xml:space="preserve">For entering the data, please use </t>
    </r>
    <r>
      <rPr>
        <u/>
        <sz val="12"/>
        <color rgb="FFA81263"/>
        <rFont val="Century Gothic"/>
        <family val="2"/>
      </rPr>
      <t>Worksheet 'Input'</t>
    </r>
    <r>
      <rPr>
        <sz val="12"/>
        <color rgb="FFA81263"/>
        <rFont val="Century Gothic"/>
        <family val="1"/>
      </rPr>
      <t xml:space="preserve">. </t>
    </r>
  </si>
  <si>
    <t>Light orange cells on your right include the instructions.</t>
  </si>
  <si>
    <t>STEP 1 - Please enter the name of your programme, total budget and expected approval date!</t>
  </si>
  <si>
    <t>STEP 3 - Please indicate the main parameters for planned calls (the % of the programme funds for each of the calls, up to three); if only one or two calls are planned, leave respective fields (C20 or C21) blank.</t>
  </si>
  <si>
    <t>STEP 5 - Please identify the timeline for the calls for proposals and implementation of the projects. You are asked to indicate steps for the first call and similar timeline (length of each step) will be applied for other calls indicated in Step 3.
The model is allows up to four payment simulations; if you allow three payments (pre, interim, final) please leave the 1st or 2nd payment blank.</t>
  </si>
  <si>
    <t>STEP 4 - Please indicate approx. % (from total budget) to be paid to the projects in each of the instalments.  You can 'play with numbers' and model different scenarios (with pre-financing or without) to see how it will impact the financial needs on an annual basis. The model llows up to four payment simulation; if you allow for three payments (pre, interim, final) please leave the 1st or 2nd payment blank.</t>
  </si>
  <si>
    <t>The timeline is automatically updated, according to the time and duration defined in Step 5 (parameters for call for proposals/implementation).</t>
  </si>
  <si>
    <t>TABLE 1 presents the estimation of the payment needs of the programme during each year of implementation.
Simulation of payments based on the timeline of the reporting (Parameter 5) and the approximate proportions of pre/interim/financial payments (Parameter 4), as well as expected TA amounts per year. Detailed breakdown please see below.</t>
  </si>
  <si>
    <t>TABLE 3 presents the estimation of the payment needs of the programme, cumulative for each year of implementation. 
The estimation is automatically calculated taking into account the timeline indentified in Step 5, as well as payment proportions identified in Step 4. Depending on the planned procedures you can simulate different scenarios!</t>
  </si>
  <si>
    <t>Graph 4 - Indicative timeline of payments to the projects</t>
  </si>
  <si>
    <t xml:space="preserve">A project funded by the European Union </t>
  </si>
  <si>
    <t>Implemented by a consortium led by</t>
  </si>
  <si>
    <t>TABLES 1-3: PAYMENTS TO PROJECTS</t>
  </si>
  <si>
    <t>GRAPH 1: TIMELINE</t>
  </si>
  <si>
    <t>GRAPHICS</t>
  </si>
  <si>
    <r>
      <t xml:space="preserve">2. Expected disbursements from the programme to the </t>
    </r>
    <r>
      <rPr>
        <b/>
        <i/>
        <u/>
        <sz val="14"/>
        <color rgb="FFA81263"/>
        <rFont val="Century Gothic"/>
        <family val="2"/>
      </rPr>
      <t>projects</t>
    </r>
    <r>
      <rPr>
        <b/>
        <i/>
        <sz val="14"/>
        <color rgb="FFA81263"/>
        <rFont val="Century Gothic"/>
        <family val="2"/>
      </rPr>
      <t xml:space="preserve"> (PER CALL / PER PERIOD).</t>
    </r>
  </si>
  <si>
    <t>3. Payment needs of the programme (CUMULATIVE)</t>
  </si>
  <si>
    <r>
      <t xml:space="preserve">In case you have any questions about formulas, assumptions or functionality, please contact: 
</t>
    </r>
    <r>
      <rPr>
        <i/>
        <u/>
        <sz val="12"/>
        <color theme="4"/>
        <rFont val="Century Gothic"/>
        <family val="1"/>
      </rPr>
      <t>edmunds.snikeris@tesim-cbc.eu</t>
    </r>
  </si>
  <si>
    <t>6. Expected technical assistance spending per year</t>
  </si>
  <si>
    <t>Simulation of annual financial needs</t>
  </si>
  <si>
    <t>Visualisation of financial payments to the projects over the programme lifetime</t>
  </si>
  <si>
    <t>Estimations of annual and cumulative financial needs (per call / per year)</t>
  </si>
  <si>
    <t>Advance payments to the projects</t>
  </si>
  <si>
    <t>Management verifications/1st interim payments to the projects (average)</t>
  </si>
  <si>
    <t>Management verifications/2nd interim payments to the projects (average)</t>
  </si>
  <si>
    <t>Management verifications/Final payments to the projects (average)</t>
  </si>
  <si>
    <t>Advance</t>
  </si>
  <si>
    <t>INPUTS</t>
  </si>
  <si>
    <t>Advance amount</t>
  </si>
  <si>
    <t>9  months</t>
  </si>
  <si>
    <t>9 months</t>
  </si>
  <si>
    <t>Funds available to the projects</t>
  </si>
  <si>
    <t xml:space="preserve">                             10% - calculated as maximum available amount via built in flat rate</t>
  </si>
  <si>
    <r>
      <rPr>
        <sz val="12"/>
        <color theme="1"/>
        <rFont val="Century Gothic"/>
        <family val="1"/>
      </rPr>
      <t>A</t>
    </r>
    <r>
      <rPr>
        <b/>
        <i/>
        <sz val="12"/>
        <color theme="1"/>
        <rFont val="Century Gothic"/>
        <family val="1"/>
      </rPr>
      <t>llocation minus built-in EU TA flat rate</t>
    </r>
  </si>
  <si>
    <r>
      <t xml:space="preserve">Financial planning of Interreg NEXT programmes
</t>
    </r>
    <r>
      <rPr>
        <b/>
        <i/>
        <sz val="10"/>
        <color rgb="FF993366"/>
        <rFont val="Century Gothic"/>
        <family val="2"/>
      </rPr>
      <t xml:space="preserve">(June 2021)
</t>
    </r>
    <r>
      <rPr>
        <b/>
        <sz val="14"/>
        <color rgb="FF993366"/>
        <rFont val="Century Gothic"/>
        <family val="1"/>
      </rPr>
      <t xml:space="preserve">
ANNEX: Financial planning tool </t>
    </r>
  </si>
  <si>
    <t>South-Eastern-Nordic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</si>
</sst>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yyyy"/>
    <numFmt numFmtId="165" formatCode="[$-409]mmm\-yy;@"/>
    <numFmt numFmtId="166" formatCode="[$-409]mmmm\-yyyy;@"/>
  </numFmts>
  <fonts count="36" x14ac:knownFonts="1">
    <font>
      <sz val="12"/>
      <color theme="1"/>
      <name val="Calibri"/>
      <family val="2"/>
      <charset val="238"/>
      <scheme val="minor"/>
    </font>
    <font>
      <b/>
      <sz val="12"/>
      <color theme="1"/>
      <name val="Calibri"/>
      <family val="2"/>
      <scheme val="minor"/>
    </font>
    <font>
      <sz val="12"/>
      <color theme="1"/>
      <name val="Calibri"/>
      <family val="2"/>
      <scheme val="minor"/>
    </font>
    <font>
      <sz val="12"/>
      <color theme="1"/>
      <name val="Century Gothic"/>
      <family val="1"/>
    </font>
    <font>
      <b/>
      <sz val="12"/>
      <color theme="1"/>
      <name val="Century Gothic"/>
      <family val="1"/>
    </font>
    <font>
      <i/>
      <sz val="12"/>
      <color theme="1"/>
      <name val="Century Gothic"/>
      <family val="1"/>
    </font>
    <font>
      <b/>
      <i/>
      <sz val="14"/>
      <color rgb="FFA81263"/>
      <name val="Century Gothic"/>
      <family val="1"/>
    </font>
    <font>
      <b/>
      <sz val="14"/>
      <color rgb="FFA81263"/>
      <name val="Century Gothic"/>
      <family val="1"/>
    </font>
    <font>
      <b/>
      <u/>
      <sz val="14"/>
      <color rgb="FFA81263"/>
      <name val="Century Gothic"/>
      <family val="1"/>
    </font>
    <font>
      <sz val="12"/>
      <color rgb="FFA81263"/>
      <name val="Century Gothic"/>
      <family val="1"/>
    </font>
    <font>
      <b/>
      <sz val="12"/>
      <color rgb="FFA81263"/>
      <name val="Century Gothic"/>
      <family val="1"/>
    </font>
    <font>
      <b/>
      <sz val="16"/>
      <color rgb="FFA81263"/>
      <name val="Century Gothic"/>
      <family val="1"/>
    </font>
    <font>
      <b/>
      <i/>
      <sz val="18"/>
      <color rgb="FFA81263"/>
      <name val="Century Gothic"/>
      <family val="1"/>
    </font>
    <font>
      <i/>
      <sz val="12"/>
      <color rgb="FFA81263"/>
      <name val="Century Gothic"/>
      <family val="1"/>
    </font>
    <font>
      <b/>
      <i/>
      <sz val="12"/>
      <color rgb="FFA81263"/>
      <name val="Century Gothic"/>
      <family val="1"/>
    </font>
    <font>
      <i/>
      <u/>
      <sz val="12"/>
      <color theme="4"/>
      <name val="Century Gothic"/>
      <family val="1"/>
    </font>
    <font>
      <b/>
      <u/>
      <sz val="16"/>
      <color rgb="FFA81263"/>
      <name val="Century Gothic"/>
      <family val="2"/>
    </font>
    <font>
      <b/>
      <i/>
      <sz val="12"/>
      <color rgb="FFA81263"/>
      <name val="Century Gothic"/>
      <family val="2"/>
    </font>
    <font>
      <sz val="12"/>
      <color rgb="FFA81263"/>
      <name val="Century Gothic"/>
      <family val="2"/>
    </font>
    <font>
      <u/>
      <sz val="12"/>
      <color rgb="FFA81263"/>
      <name val="Century Gothic"/>
      <family val="2"/>
    </font>
    <font>
      <sz val="12"/>
      <color theme="1"/>
      <name val="Century Gothic"/>
      <family val="2"/>
    </font>
    <font>
      <b/>
      <sz val="14"/>
      <color rgb="FFA81263"/>
      <name val="Century Gothic"/>
      <family val="2"/>
    </font>
    <font>
      <b/>
      <i/>
      <sz val="14"/>
      <color rgb="FFA81263"/>
      <name val="Century Gothic"/>
      <family val="2"/>
    </font>
    <font>
      <b/>
      <sz val="12"/>
      <color theme="1"/>
      <name val="Century Gothic"/>
      <family val="2"/>
    </font>
    <font>
      <b/>
      <i/>
      <u/>
      <sz val="14"/>
      <color rgb="FFA81263"/>
      <name val="Century Gothic"/>
      <family val="2"/>
    </font>
    <font>
      <sz val="8"/>
      <color rgb="FFFFFFFF"/>
      <name val="Century Gothic"/>
      <family val="2"/>
    </font>
    <font>
      <sz val="10"/>
      <color rgb="FFFFFFFF"/>
      <name val="Century Gothic"/>
      <family val="2"/>
    </font>
    <font>
      <b/>
      <sz val="8"/>
      <color rgb="FFFFFFFF"/>
      <name val="Century Gothic"/>
      <family val="2"/>
    </font>
    <font>
      <b/>
      <sz val="12"/>
      <color theme="1"/>
      <name val="Calibri"/>
      <family val="2"/>
      <charset val="238"/>
      <scheme val="minor"/>
    </font>
    <font>
      <sz val="12"/>
      <color theme="0"/>
      <name val="Century Gothic"/>
      <family val="1"/>
    </font>
    <font>
      <b/>
      <sz val="20"/>
      <color rgb="FF993366"/>
      <name val="Century Gothic"/>
      <family val="2"/>
    </font>
    <font>
      <b/>
      <sz val="20"/>
      <color rgb="FF993366"/>
      <name val="Calibri"/>
      <family val="2"/>
      <charset val="238"/>
      <scheme val="minor"/>
    </font>
    <font>
      <b/>
      <sz val="14"/>
      <color rgb="FF993366"/>
      <name val="Century Gothic"/>
      <family val="1"/>
    </font>
    <font>
      <b/>
      <sz val="14"/>
      <color rgb="FF993366"/>
      <name val="Calibri"/>
      <family val="2"/>
      <charset val="238"/>
      <scheme val="minor"/>
    </font>
    <font>
      <b/>
      <i/>
      <sz val="10"/>
      <color rgb="FF993366"/>
      <name val="Century Gothic"/>
      <family val="2"/>
    </font>
    <font>
      <b/>
      <i/>
      <sz val="12"/>
      <color theme="1"/>
      <name val="Century Gothic"/>
      <family val="1"/>
    </font>
  </fonts>
  <fills count="12">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B886B0"/>
        <bgColor indexed="64"/>
      </patternFill>
    </fill>
    <fill>
      <patternFill patternType="solid">
        <fgColor rgb="FFF4F4F4"/>
        <bgColor indexed="64"/>
      </patternFill>
    </fill>
    <fill>
      <patternFill patternType="solid">
        <fgColor rgb="FFFFE5D4"/>
        <bgColor indexed="64"/>
      </patternFill>
    </fill>
    <fill>
      <patternFill patternType="gray0625">
        <fgColor theme="2"/>
      </patternFill>
    </fill>
    <fill>
      <patternFill patternType="gray0625">
        <fgColor theme="2"/>
        <bgColor theme="7" tint="0.79998168889431442"/>
      </patternFill>
    </fill>
    <fill>
      <patternFill patternType="solid">
        <fgColor theme="0"/>
        <bgColor indexed="64"/>
      </patternFill>
    </fill>
    <fill>
      <patternFill patternType="solid">
        <fgColor rgb="FFE5D8E5"/>
        <bgColor indexed="64"/>
      </patternFill>
    </fill>
    <fill>
      <patternFill patternType="solid">
        <fgColor rgb="FF5E175F"/>
        <bgColor indexed="64"/>
      </patternFill>
    </fill>
  </fills>
  <borders count="2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A81263"/>
      </left>
      <right/>
      <top style="medium">
        <color rgb="FFA81263"/>
      </top>
      <bottom/>
      <diagonal/>
    </border>
    <border>
      <left/>
      <right/>
      <top style="medium">
        <color rgb="FFA81263"/>
      </top>
      <bottom/>
      <diagonal/>
    </border>
    <border>
      <left/>
      <right style="medium">
        <color rgb="FFA81263"/>
      </right>
      <top style="medium">
        <color rgb="FFA81263"/>
      </top>
      <bottom/>
      <diagonal/>
    </border>
    <border>
      <left style="medium">
        <color rgb="FFA81263"/>
      </left>
      <right/>
      <top/>
      <bottom/>
      <diagonal/>
    </border>
    <border>
      <left/>
      <right style="medium">
        <color rgb="FFA81263"/>
      </right>
      <top/>
      <bottom/>
      <diagonal/>
    </border>
    <border>
      <left style="medium">
        <color rgb="FFA81263"/>
      </left>
      <right style="thin">
        <color indexed="64"/>
      </right>
      <top/>
      <bottom/>
      <diagonal/>
    </border>
    <border>
      <left style="medium">
        <color rgb="FFA81263"/>
      </left>
      <right/>
      <top/>
      <bottom style="medium">
        <color rgb="FFA81263"/>
      </bottom>
      <diagonal/>
    </border>
    <border>
      <left/>
      <right/>
      <top/>
      <bottom style="medium">
        <color rgb="FFA81263"/>
      </bottom>
      <diagonal/>
    </border>
    <border>
      <left/>
      <right style="medium">
        <color rgb="FFA81263"/>
      </right>
      <top/>
      <bottom style="medium">
        <color rgb="FFA81263"/>
      </bottom>
      <diagonal/>
    </border>
    <border>
      <left style="medium">
        <color rgb="FF993366"/>
      </left>
      <right/>
      <top style="medium">
        <color rgb="FF993366"/>
      </top>
      <bottom/>
      <diagonal/>
    </border>
    <border>
      <left/>
      <right/>
      <top style="medium">
        <color rgb="FF993366"/>
      </top>
      <bottom/>
      <diagonal/>
    </border>
    <border>
      <left/>
      <right style="medium">
        <color rgb="FF993366"/>
      </right>
      <top style="medium">
        <color rgb="FF993366"/>
      </top>
      <bottom/>
      <diagonal/>
    </border>
    <border>
      <left style="medium">
        <color rgb="FF993366"/>
      </left>
      <right/>
      <top/>
      <bottom/>
      <diagonal/>
    </border>
    <border>
      <left/>
      <right style="medium">
        <color rgb="FF993366"/>
      </right>
      <top/>
      <bottom/>
      <diagonal/>
    </border>
    <border>
      <left style="medium">
        <color rgb="FF993366"/>
      </left>
      <right/>
      <top/>
      <bottom style="medium">
        <color rgb="FF993366"/>
      </bottom>
      <diagonal/>
    </border>
    <border>
      <left/>
      <right/>
      <top/>
      <bottom style="medium">
        <color rgb="FF993366"/>
      </bottom>
      <diagonal/>
    </border>
    <border>
      <left/>
      <right style="medium">
        <color rgb="FF993366"/>
      </right>
      <top/>
      <bottom style="medium">
        <color rgb="FF993366"/>
      </bottom>
      <diagonal/>
    </border>
    <border>
      <left style="double">
        <color rgb="FF993366"/>
      </left>
      <right/>
      <top style="double">
        <color rgb="FF993366"/>
      </top>
      <bottom/>
      <diagonal/>
    </border>
    <border>
      <left/>
      <right style="double">
        <color rgb="FF993366"/>
      </right>
      <top style="double">
        <color rgb="FF993366"/>
      </top>
      <bottom/>
      <diagonal/>
    </border>
    <border>
      <left style="double">
        <color rgb="FF993366"/>
      </left>
      <right/>
      <top/>
      <bottom/>
      <diagonal/>
    </border>
    <border>
      <left/>
      <right style="double">
        <color rgb="FF993366"/>
      </right>
      <top/>
      <bottom/>
      <diagonal/>
    </border>
    <border>
      <left style="double">
        <color rgb="FF993366"/>
      </left>
      <right/>
      <top/>
      <bottom style="double">
        <color rgb="FF993366"/>
      </bottom>
      <diagonal/>
    </border>
    <border>
      <left/>
      <right style="double">
        <color rgb="FF993366"/>
      </right>
      <top/>
      <bottom style="double">
        <color rgb="FF993366"/>
      </bottom>
      <diagonal/>
    </border>
    <border>
      <left/>
      <right/>
      <top style="double">
        <color rgb="FF993366"/>
      </top>
      <bottom/>
      <diagonal/>
    </border>
    <border>
      <left/>
      <right/>
      <top/>
      <bottom style="double">
        <color rgb="FF993366"/>
      </bottom>
      <diagonal/>
    </border>
  </borders>
  <cellStyleXfs count="1">
    <xf numFmtId="0" fontId="0" fillId="0" borderId="0"/>
  </cellStyleXfs>
  <cellXfs count="281">
    <xf numFmtId="0" fontId="0" fillId="0" borderId="0" xfId="0"/>
    <xf numFmtId="0" fontId="1" fillId="0" borderId="0" xfId="0" applyFont="1" applyAlignment="1">
      <alignment vertical="center"/>
    </xf>
    <xf numFmtId="17" fontId="0" fillId="0" borderId="0" xfId="0" applyNumberFormat="1"/>
    <xf numFmtId="0" fontId="2" fillId="0" borderId="0" xfId="0" applyFont="1" applyAlignment="1">
      <alignment vertical="center"/>
    </xf>
    <xf numFmtId="165" fontId="1" fillId="0" borderId="0" xfId="0" applyNumberFormat="1" applyFont="1" applyAlignment="1">
      <alignment vertical="center"/>
    </xf>
    <xf numFmtId="165" fontId="0" fillId="0" borderId="0" xfId="0" applyNumberFormat="1"/>
    <xf numFmtId="0" fontId="3" fillId="0" borderId="0" xfId="0" applyFont="1"/>
    <xf numFmtId="0" fontId="3" fillId="3" borderId="0" xfId="0" applyFont="1" applyFill="1" applyBorder="1"/>
    <xf numFmtId="17" fontId="3" fillId="3" borderId="0" xfId="0" applyNumberFormat="1" applyFont="1" applyFill="1" applyBorder="1"/>
    <xf numFmtId="0" fontId="3" fillId="0" borderId="0" xfId="0" applyFont="1" applyFill="1" applyBorder="1"/>
    <xf numFmtId="0" fontId="3" fillId="5" borderId="0" xfId="0" applyFont="1" applyFill="1" applyBorder="1"/>
    <xf numFmtId="0" fontId="4" fillId="5" borderId="0" xfId="0" applyFont="1" applyFill="1" applyBorder="1"/>
    <xf numFmtId="3" fontId="4" fillId="5" borderId="0" xfId="0" applyNumberFormat="1" applyFont="1" applyFill="1" applyBorder="1" applyAlignment="1">
      <alignment horizontal="right"/>
    </xf>
    <xf numFmtId="3" fontId="4" fillId="5" borderId="0" xfId="0" applyNumberFormat="1" applyFont="1" applyFill="1" applyBorder="1"/>
    <xf numFmtId="0" fontId="5" fillId="5" borderId="0" xfId="0" applyFont="1" applyFill="1" applyBorder="1"/>
    <xf numFmtId="0" fontId="0" fillId="3" borderId="0" xfId="0" applyFill="1" applyBorder="1"/>
    <xf numFmtId="0" fontId="0" fillId="9" borderId="0" xfId="0" applyFill="1"/>
    <xf numFmtId="0" fontId="0" fillId="9" borderId="0" xfId="0" applyFill="1" applyBorder="1"/>
    <xf numFmtId="0" fontId="0" fillId="9" borderId="0" xfId="0" applyFill="1" applyBorder="1" applyAlignment="1"/>
    <xf numFmtId="0" fontId="6" fillId="9" borderId="1" xfId="0" applyFont="1" applyFill="1" applyBorder="1" applyAlignment="1">
      <alignment horizontal="center" vertical="center"/>
    </xf>
    <xf numFmtId="0" fontId="9" fillId="10" borderId="0" xfId="0" applyFont="1" applyFill="1" applyBorder="1"/>
    <xf numFmtId="0" fontId="9" fillId="10" borderId="0" xfId="0" applyFont="1" applyFill="1" applyBorder="1" applyAlignment="1">
      <alignment vertical="top" wrapText="1"/>
    </xf>
    <xf numFmtId="0" fontId="13" fillId="10" borderId="0" xfId="0" applyFont="1" applyFill="1" applyBorder="1" applyAlignment="1">
      <alignment horizontal="left" vertical="top" wrapText="1"/>
    </xf>
    <xf numFmtId="0" fontId="9" fillId="10" borderId="0" xfId="0" applyFont="1" applyFill="1" applyBorder="1" applyAlignment="1">
      <alignment horizontal="left" vertical="top" wrapText="1" indent="1"/>
    </xf>
    <xf numFmtId="0" fontId="9" fillId="10" borderId="0" xfId="0" applyFont="1" applyFill="1" applyBorder="1" applyAlignment="1">
      <alignment horizontal="left" vertical="top" wrapText="1"/>
    </xf>
    <xf numFmtId="0" fontId="9" fillId="9" borderId="2" xfId="0" applyFont="1" applyFill="1" applyBorder="1"/>
    <xf numFmtId="0" fontId="9" fillId="10" borderId="0" xfId="0" applyFont="1" applyFill="1" applyBorder="1" applyAlignment="1">
      <alignment horizontal="left" wrapText="1"/>
    </xf>
    <xf numFmtId="0" fontId="9" fillId="10" borderId="3" xfId="0" applyFont="1" applyFill="1" applyBorder="1"/>
    <xf numFmtId="0" fontId="9" fillId="10" borderId="4" xfId="0" applyFont="1" applyFill="1" applyBorder="1"/>
    <xf numFmtId="0" fontId="9" fillId="10" borderId="5" xfId="0" applyFont="1" applyFill="1" applyBorder="1"/>
    <xf numFmtId="0" fontId="9" fillId="10" borderId="6" xfId="0" applyFont="1" applyFill="1" applyBorder="1"/>
    <xf numFmtId="0" fontId="9" fillId="10" borderId="7" xfId="0" applyFont="1" applyFill="1" applyBorder="1"/>
    <xf numFmtId="0" fontId="9" fillId="10" borderId="6" xfId="0" applyFont="1" applyFill="1" applyBorder="1" applyAlignment="1">
      <alignment horizontal="left" vertical="top" wrapText="1" indent="1"/>
    </xf>
    <xf numFmtId="0" fontId="9" fillId="10" borderId="7" xfId="0" applyFont="1" applyFill="1" applyBorder="1" applyAlignment="1">
      <alignment horizontal="left" vertical="top" wrapText="1" indent="1"/>
    </xf>
    <xf numFmtId="0" fontId="9" fillId="10" borderId="6" xfId="0" applyFont="1" applyFill="1" applyBorder="1" applyAlignment="1">
      <alignment horizontal="center" vertical="top" wrapText="1"/>
    </xf>
    <xf numFmtId="0" fontId="9" fillId="10" borderId="7" xfId="0" applyFont="1" applyFill="1" applyBorder="1" applyAlignment="1">
      <alignment vertical="top" wrapText="1"/>
    </xf>
    <xf numFmtId="0" fontId="10" fillId="10" borderId="6" xfId="0" applyFont="1" applyFill="1" applyBorder="1" applyAlignment="1">
      <alignment horizontal="left" indent="1"/>
    </xf>
    <xf numFmtId="0" fontId="9" fillId="10" borderId="6" xfId="0" applyFont="1" applyFill="1" applyBorder="1" applyAlignment="1">
      <alignment horizontal="left" indent="1"/>
    </xf>
    <xf numFmtId="0" fontId="9" fillId="10" borderId="8" xfId="0" applyFont="1" applyFill="1" applyBorder="1"/>
    <xf numFmtId="0" fontId="9" fillId="10" borderId="6" xfId="0" applyFont="1" applyFill="1" applyBorder="1" applyAlignment="1">
      <alignment horizontal="left" vertical="top" wrapText="1"/>
    </xf>
    <xf numFmtId="0" fontId="9" fillId="10" borderId="7" xfId="0" applyFont="1" applyFill="1" applyBorder="1" applyAlignment="1">
      <alignment horizontal="left" vertical="top" wrapText="1"/>
    </xf>
    <xf numFmtId="0" fontId="3" fillId="9" borderId="0" xfId="0" applyFont="1" applyFill="1"/>
    <xf numFmtId="0" fontId="3" fillId="9" borderId="0" xfId="0" applyFont="1" applyFill="1" applyBorder="1"/>
    <xf numFmtId="0" fontId="20" fillId="9" borderId="0" xfId="0" applyFont="1" applyFill="1"/>
    <xf numFmtId="0" fontId="20" fillId="0" borderId="0" xfId="0" applyFont="1"/>
    <xf numFmtId="0" fontId="20" fillId="5" borderId="0" xfId="0" applyFont="1" applyFill="1" applyBorder="1"/>
    <xf numFmtId="0" fontId="20" fillId="9" borderId="0" xfId="0" applyFont="1" applyFill="1" applyAlignment="1">
      <alignment wrapText="1"/>
    </xf>
    <xf numFmtId="49" fontId="23" fillId="4" borderId="0" xfId="0" applyNumberFormat="1" applyFont="1" applyFill="1" applyBorder="1" applyAlignment="1">
      <alignment horizontal="right"/>
    </xf>
    <xf numFmtId="3" fontId="20" fillId="3" borderId="0" xfId="0" applyNumberFormat="1" applyFont="1" applyFill="1" applyBorder="1" applyAlignment="1"/>
    <xf numFmtId="0" fontId="22" fillId="5" borderId="0" xfId="0" applyFont="1" applyFill="1" applyBorder="1"/>
    <xf numFmtId="0" fontId="20" fillId="5" borderId="0" xfId="0" applyFont="1" applyFill="1" applyBorder="1" applyAlignment="1">
      <alignment horizontal="center"/>
    </xf>
    <xf numFmtId="10" fontId="20" fillId="9" borderId="0" xfId="0" applyNumberFormat="1" applyFont="1" applyFill="1"/>
    <xf numFmtId="0" fontId="20" fillId="3" borderId="0" xfId="0" applyFont="1" applyFill="1" applyBorder="1"/>
    <xf numFmtId="0" fontId="25" fillId="11" borderId="0" xfId="0" applyFont="1" applyFill="1" applyAlignment="1">
      <alignment horizontal="center" vertical="center" wrapText="1"/>
    </xf>
    <xf numFmtId="0" fontId="29" fillId="9" borderId="0" xfId="0" applyFont="1" applyFill="1"/>
    <xf numFmtId="0" fontId="0" fillId="0" borderId="0" xfId="0" applyBorder="1" applyAlignment="1"/>
    <xf numFmtId="0" fontId="6" fillId="3" borderId="0" xfId="0" applyFont="1" applyFill="1" applyBorder="1"/>
    <xf numFmtId="0" fontId="3" fillId="3" borderId="12" xfId="0" applyFont="1" applyFill="1" applyBorder="1"/>
    <xf numFmtId="0" fontId="6" fillId="3" borderId="13" xfId="0" applyFont="1" applyFill="1" applyBorder="1"/>
    <xf numFmtId="0" fontId="3" fillId="3" borderId="13" xfId="0" applyFont="1" applyFill="1" applyBorder="1"/>
    <xf numFmtId="0" fontId="3" fillId="3" borderId="14" xfId="0" applyFont="1" applyFill="1" applyBorder="1"/>
    <xf numFmtId="0" fontId="3" fillId="3" borderId="15" xfId="0" applyFont="1" applyFill="1" applyBorder="1"/>
    <xf numFmtId="0" fontId="4" fillId="4" borderId="0" xfId="0" applyFont="1" applyFill="1" applyBorder="1" applyAlignment="1">
      <alignment horizontal="center" vertical="center" wrapText="1"/>
    </xf>
    <xf numFmtId="0" fontId="3" fillId="3" borderId="16" xfId="0" applyFont="1" applyFill="1" applyBorder="1"/>
    <xf numFmtId="0" fontId="3" fillId="0" borderId="0" xfId="0" applyFont="1" applyFill="1" applyBorder="1" applyAlignment="1" applyProtection="1">
      <alignment horizontal="center" vertical="center" wrapText="1"/>
      <protection locked="0"/>
    </xf>
    <xf numFmtId="164" fontId="3" fillId="0" borderId="0" xfId="0" applyNumberFormat="1" applyFont="1" applyFill="1" applyBorder="1" applyProtection="1">
      <protection locked="0"/>
    </xf>
    <xf numFmtId="0" fontId="3" fillId="3" borderId="17" xfId="0" applyFont="1" applyFill="1" applyBorder="1"/>
    <xf numFmtId="0" fontId="3" fillId="3" borderId="18" xfId="0" applyFont="1" applyFill="1" applyBorder="1"/>
    <xf numFmtId="17" fontId="3" fillId="3" borderId="18" xfId="0" applyNumberFormat="1" applyFont="1" applyFill="1" applyBorder="1"/>
    <xf numFmtId="0" fontId="3" fillId="3" borderId="19" xfId="0" applyFont="1" applyFill="1" applyBorder="1"/>
    <xf numFmtId="17" fontId="3" fillId="3" borderId="13" xfId="0" applyNumberFormat="1" applyFont="1" applyFill="1" applyBorder="1"/>
    <xf numFmtId="0" fontId="4" fillId="4" borderId="0" xfId="0" applyFont="1" applyFill="1" applyBorder="1"/>
    <xf numFmtId="3" fontId="3" fillId="0" borderId="0" xfId="0" applyNumberFormat="1" applyFont="1" applyFill="1" applyBorder="1" applyProtection="1">
      <protection locked="0"/>
    </xf>
    <xf numFmtId="3" fontId="4" fillId="7" borderId="0" xfId="0" applyNumberFormat="1" applyFont="1" applyFill="1" applyBorder="1"/>
    <xf numFmtId="9" fontId="4" fillId="4" borderId="0" xfId="0" applyNumberFormat="1" applyFont="1" applyFill="1" applyBorder="1" applyAlignment="1">
      <alignment horizontal="left" vertical="center"/>
    </xf>
    <xf numFmtId="0" fontId="4" fillId="4" borderId="0" xfId="0" applyFont="1" applyFill="1" applyBorder="1" applyAlignment="1">
      <alignment horizontal="left" vertical="center"/>
    </xf>
    <xf numFmtId="3" fontId="3" fillId="2" borderId="0" xfId="0" applyNumberFormat="1" applyFont="1" applyFill="1" applyBorder="1"/>
    <xf numFmtId="3" fontId="3" fillId="4" borderId="0" xfId="0" applyNumberFormat="1" applyFont="1" applyFill="1" applyBorder="1"/>
    <xf numFmtId="0" fontId="3" fillId="4" borderId="0" xfId="0" applyFont="1" applyFill="1" applyBorder="1"/>
    <xf numFmtId="0" fontId="4" fillId="3" borderId="18" xfId="0" applyFont="1" applyFill="1" applyBorder="1"/>
    <xf numFmtId="3" fontId="3" fillId="3" borderId="18" xfId="0" applyNumberFormat="1" applyFont="1" applyFill="1" applyBorder="1"/>
    <xf numFmtId="0" fontId="4" fillId="3" borderId="13" xfId="0" applyFont="1" applyFill="1" applyBorder="1"/>
    <xf numFmtId="3" fontId="3" fillId="3" borderId="13" xfId="0" applyNumberFormat="1" applyFont="1" applyFill="1" applyBorder="1"/>
    <xf numFmtId="3" fontId="4" fillId="4" borderId="0" xfId="0" applyNumberFormat="1" applyFont="1" applyFill="1" applyBorder="1" applyAlignment="1">
      <alignment horizontal="center" vertical="center"/>
    </xf>
    <xf numFmtId="0" fontId="4" fillId="4" borderId="0" xfId="0" applyFont="1" applyFill="1" applyBorder="1" applyAlignment="1">
      <alignment horizontal="center" vertical="center"/>
    </xf>
    <xf numFmtId="0" fontId="3" fillId="5" borderId="16" xfId="0" applyFont="1" applyFill="1" applyBorder="1"/>
    <xf numFmtId="9" fontId="3" fillId="0" borderId="0" xfId="0" applyNumberFormat="1" applyFont="1" applyBorder="1" applyProtection="1">
      <protection locked="0"/>
    </xf>
    <xf numFmtId="3" fontId="3" fillId="8" borderId="0" xfId="0" applyNumberFormat="1" applyFont="1" applyFill="1" applyBorder="1"/>
    <xf numFmtId="164" fontId="3" fillId="0" borderId="0" xfId="0" applyNumberFormat="1" applyFont="1" applyBorder="1" applyAlignment="1" applyProtection="1">
      <alignment vertical="center"/>
      <protection locked="0"/>
    </xf>
    <xf numFmtId="0" fontId="3" fillId="5" borderId="15" xfId="0" applyFont="1" applyFill="1" applyBorder="1"/>
    <xf numFmtId="3" fontId="4" fillId="8" borderId="0" xfId="0" applyNumberFormat="1" applyFont="1" applyFill="1" applyBorder="1" applyAlignment="1">
      <alignment horizontal="right"/>
    </xf>
    <xf numFmtId="3" fontId="4" fillId="8" borderId="0" xfId="0" applyNumberFormat="1" applyFont="1" applyFill="1" applyBorder="1"/>
    <xf numFmtId="0" fontId="3" fillId="5" borderId="17" xfId="0" applyFont="1" applyFill="1" applyBorder="1"/>
    <xf numFmtId="0" fontId="4" fillId="5" borderId="18" xfId="0" applyFont="1" applyFill="1" applyBorder="1"/>
    <xf numFmtId="3" fontId="4" fillId="5" borderId="18" xfId="0" applyNumberFormat="1" applyFont="1" applyFill="1" applyBorder="1" applyAlignment="1">
      <alignment horizontal="right"/>
    </xf>
    <xf numFmtId="3" fontId="4" fillId="5" borderId="18" xfId="0" applyNumberFormat="1" applyFont="1" applyFill="1" applyBorder="1"/>
    <xf numFmtId="0" fontId="3" fillId="5" borderId="18" xfId="0" applyFont="1" applyFill="1" applyBorder="1"/>
    <xf numFmtId="0" fontId="3" fillId="5" borderId="19" xfId="0" applyFont="1" applyFill="1" applyBorder="1"/>
    <xf numFmtId="3" fontId="4" fillId="5" borderId="13" xfId="0" applyNumberFormat="1" applyFont="1" applyFill="1" applyBorder="1" applyAlignment="1">
      <alignment horizontal="right"/>
    </xf>
    <xf numFmtId="3" fontId="4" fillId="5" borderId="13" xfId="0" applyNumberFormat="1" applyFont="1" applyFill="1" applyBorder="1"/>
    <xf numFmtId="0" fontId="3" fillId="5" borderId="13" xfId="0" applyFont="1" applyFill="1" applyBorder="1"/>
    <xf numFmtId="0" fontId="3" fillId="5" borderId="14" xfId="0" applyFont="1" applyFill="1" applyBorder="1"/>
    <xf numFmtId="3" fontId="4" fillId="5" borderId="16" xfId="0" applyNumberFormat="1" applyFont="1" applyFill="1" applyBorder="1"/>
    <xf numFmtId="3" fontId="3" fillId="5" borderId="18" xfId="0" applyNumberFormat="1" applyFont="1" applyFill="1" applyBorder="1"/>
    <xf numFmtId="0" fontId="3" fillId="5" borderId="12" xfId="0" applyFont="1" applyFill="1" applyBorder="1" applyAlignment="1">
      <alignment horizontal="center" vertical="center" textRotation="180"/>
    </xf>
    <xf numFmtId="0" fontId="3" fillId="5" borderId="13" xfId="0" applyFont="1" applyFill="1" applyBorder="1" applyAlignment="1">
      <alignment horizontal="right"/>
    </xf>
    <xf numFmtId="164" fontId="3" fillId="5" borderId="13" xfId="0" applyNumberFormat="1" applyFont="1" applyFill="1" applyBorder="1"/>
    <xf numFmtId="3" fontId="3" fillId="0" borderId="0" xfId="0" applyNumberFormat="1" applyFont="1" applyBorder="1" applyProtection="1">
      <protection locked="0"/>
    </xf>
    <xf numFmtId="0" fontId="3" fillId="5" borderId="12" xfId="0" applyFont="1" applyFill="1" applyBorder="1"/>
    <xf numFmtId="0" fontId="4" fillId="5" borderId="13" xfId="0" applyFont="1" applyFill="1" applyBorder="1"/>
    <xf numFmtId="3" fontId="3" fillId="5" borderId="13" xfId="0" applyNumberFormat="1" applyFont="1" applyFill="1" applyBorder="1"/>
    <xf numFmtId="0" fontId="4" fillId="4" borderId="0" xfId="0" applyFont="1" applyFill="1" applyBorder="1" applyAlignment="1">
      <alignment vertical="center"/>
    </xf>
    <xf numFmtId="0" fontId="3" fillId="5" borderId="17" xfId="0" applyFont="1" applyFill="1" applyBorder="1" applyAlignment="1">
      <alignment horizontal="center" vertical="center" textRotation="180"/>
    </xf>
    <xf numFmtId="0" fontId="4" fillId="5" borderId="18" xfId="0" applyFont="1" applyFill="1" applyBorder="1" applyAlignment="1"/>
    <xf numFmtId="0" fontId="3" fillId="5" borderId="18" xfId="0" applyFont="1" applyFill="1" applyBorder="1" applyAlignment="1">
      <alignment horizontal="right"/>
    </xf>
    <xf numFmtId="164" fontId="3" fillId="5" borderId="18" xfId="0" applyNumberFormat="1" applyFont="1" applyFill="1" applyBorder="1"/>
    <xf numFmtId="0" fontId="3" fillId="0" borderId="20" xfId="0" quotePrefix="1" applyFont="1" applyBorder="1" applyAlignment="1" applyProtection="1">
      <alignment horizontal="right" vertical="center"/>
      <protection locked="0"/>
    </xf>
    <xf numFmtId="164" fontId="3" fillId="0" borderId="21" xfId="0" applyNumberFormat="1" applyFont="1" applyBorder="1" applyAlignment="1" applyProtection="1">
      <alignment vertical="center"/>
      <protection locked="0"/>
    </xf>
    <xf numFmtId="0" fontId="3" fillId="0" borderId="22" xfId="0" applyFont="1" applyBorder="1" applyAlignment="1" applyProtection="1">
      <alignment horizontal="right" vertical="center"/>
      <protection locked="0"/>
    </xf>
    <xf numFmtId="0" fontId="3" fillId="0" borderId="24" xfId="0" applyFont="1" applyBorder="1" applyAlignment="1" applyProtection="1">
      <alignment horizontal="right" vertical="center"/>
      <protection locked="0"/>
    </xf>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0" fillId="9" borderId="12" xfId="0" applyFill="1" applyBorder="1"/>
    <xf numFmtId="0" fontId="0" fillId="9" borderId="13" xfId="0" applyFill="1" applyBorder="1"/>
    <xf numFmtId="0" fontId="0" fillId="9" borderId="14" xfId="0" applyFill="1" applyBorder="1"/>
    <xf numFmtId="0" fontId="0" fillId="9" borderId="15" xfId="0" applyFill="1" applyBorder="1"/>
    <xf numFmtId="0" fontId="0" fillId="9" borderId="16" xfId="0" applyFill="1" applyBorder="1"/>
    <xf numFmtId="0" fontId="0" fillId="9" borderId="17" xfId="0" applyFill="1" applyBorder="1"/>
    <xf numFmtId="0" fontId="0" fillId="9" borderId="18" xfId="0" applyFill="1" applyBorder="1"/>
    <xf numFmtId="0" fontId="0" fillId="9" borderId="19" xfId="0" applyFill="1" applyBorder="1"/>
    <xf numFmtId="0" fontId="0" fillId="9" borderId="12" xfId="0" applyFill="1" applyBorder="1" applyAlignment="1"/>
    <xf numFmtId="0" fontId="0" fillId="9" borderId="13" xfId="0" applyFill="1" applyBorder="1" applyAlignment="1"/>
    <xf numFmtId="0" fontId="0" fillId="9" borderId="14" xfId="0" applyFill="1" applyBorder="1" applyAlignment="1"/>
    <xf numFmtId="0" fontId="0" fillId="9" borderId="15" xfId="0" applyFill="1" applyBorder="1" applyAlignment="1"/>
    <xf numFmtId="0" fontId="0" fillId="9" borderId="16" xfId="0" applyFill="1" applyBorder="1" applyAlignment="1"/>
    <xf numFmtId="0" fontId="0" fillId="9" borderId="17" xfId="0" applyFill="1" applyBorder="1" applyAlignment="1"/>
    <xf numFmtId="0" fontId="0" fillId="9" borderId="18" xfId="0" applyFill="1" applyBorder="1" applyAlignment="1"/>
    <xf numFmtId="0" fontId="0" fillId="9" borderId="19" xfId="0" applyFill="1" applyBorder="1" applyAlignment="1"/>
    <xf numFmtId="0" fontId="20" fillId="5" borderId="12" xfId="0" applyFont="1" applyFill="1" applyBorder="1"/>
    <xf numFmtId="0" fontId="20" fillId="5" borderId="13" xfId="0" applyFont="1" applyFill="1" applyBorder="1"/>
    <xf numFmtId="0" fontId="20" fillId="5" borderId="14" xfId="0" applyFont="1" applyFill="1" applyBorder="1"/>
    <xf numFmtId="0" fontId="20" fillId="3" borderId="15" xfId="0" applyFont="1" applyFill="1" applyBorder="1"/>
    <xf numFmtId="0" fontId="20" fillId="5" borderId="16" xfId="0" applyFont="1" applyFill="1" applyBorder="1"/>
    <xf numFmtId="0" fontId="23" fillId="4" borderId="0" xfId="0" applyFont="1" applyFill="1" applyBorder="1" applyAlignment="1">
      <alignment horizontal="center" vertical="center" wrapText="1"/>
    </xf>
    <xf numFmtId="49" fontId="23" fillId="4" borderId="0" xfId="0" applyNumberFormat="1" applyFont="1" applyFill="1" applyBorder="1" applyAlignment="1">
      <alignment horizontal="center"/>
    </xf>
    <xf numFmtId="3" fontId="20" fillId="2" borderId="0" xfId="0" applyNumberFormat="1" applyFont="1" applyFill="1" applyBorder="1" applyAlignment="1"/>
    <xf numFmtId="10" fontId="20" fillId="2" borderId="0" xfId="0" applyNumberFormat="1" applyFont="1" applyFill="1" applyBorder="1" applyAlignment="1"/>
    <xf numFmtId="0" fontId="20" fillId="3" borderId="17" xfId="0" applyFont="1" applyFill="1" applyBorder="1"/>
    <xf numFmtId="0" fontId="20" fillId="3" borderId="18" xfId="0" applyFont="1" applyFill="1" applyBorder="1"/>
    <xf numFmtId="0" fontId="20" fillId="5" borderId="19" xfId="0" applyFont="1" applyFill="1" applyBorder="1"/>
    <xf numFmtId="3" fontId="23" fillId="5" borderId="13" xfId="0" applyNumberFormat="1" applyFont="1" applyFill="1" applyBorder="1"/>
    <xf numFmtId="0" fontId="20" fillId="5" borderId="15" xfId="0" applyFont="1" applyFill="1" applyBorder="1"/>
    <xf numFmtId="0" fontId="23" fillId="4" borderId="0" xfId="0" applyFont="1" applyFill="1" applyBorder="1"/>
    <xf numFmtId="166" fontId="20" fillId="2" borderId="0" xfId="0" applyNumberFormat="1" applyFont="1" applyFill="1" applyBorder="1"/>
    <xf numFmtId="3" fontId="20" fillId="2" borderId="0" xfId="0" applyNumberFormat="1" applyFont="1" applyFill="1" applyBorder="1"/>
    <xf numFmtId="0" fontId="20" fillId="5" borderId="17" xfId="0" applyFont="1" applyFill="1" applyBorder="1"/>
    <xf numFmtId="0" fontId="20" fillId="5" borderId="18" xfId="0" applyFont="1" applyFill="1" applyBorder="1"/>
    <xf numFmtId="0" fontId="23" fillId="4" borderId="26" xfId="0" applyFont="1" applyFill="1" applyBorder="1"/>
    <xf numFmtId="166" fontId="20" fillId="2" borderId="26" xfId="0" applyNumberFormat="1" applyFont="1" applyFill="1" applyBorder="1"/>
    <xf numFmtId="3" fontId="20" fillId="2" borderId="26" xfId="0" applyNumberFormat="1" applyFont="1" applyFill="1" applyBorder="1"/>
    <xf numFmtId="3" fontId="20" fillId="2" borderId="21" xfId="0" applyNumberFormat="1" applyFont="1" applyFill="1" applyBorder="1"/>
    <xf numFmtId="3" fontId="20" fillId="2" borderId="23" xfId="0" applyNumberFormat="1" applyFont="1" applyFill="1" applyBorder="1"/>
    <xf numFmtId="0" fontId="23" fillId="4" borderId="27" xfId="0" applyFont="1" applyFill="1" applyBorder="1"/>
    <xf numFmtId="166" fontId="20" fillId="2" borderId="27" xfId="0" applyNumberFormat="1" applyFont="1" applyFill="1" applyBorder="1"/>
    <xf numFmtId="3" fontId="20" fillId="2" borderId="27" xfId="0" applyNumberFormat="1" applyFont="1" applyFill="1" applyBorder="1"/>
    <xf numFmtId="3" fontId="20" fillId="2" borderId="25" xfId="0" applyNumberFormat="1" applyFont="1" applyFill="1" applyBorder="1"/>
    <xf numFmtId="3" fontId="20" fillId="5" borderId="16" xfId="0" applyNumberFormat="1" applyFont="1" applyFill="1" applyBorder="1"/>
    <xf numFmtId="3" fontId="23" fillId="2" borderId="0" xfId="0" applyNumberFormat="1" applyFont="1" applyFill="1" applyBorder="1" applyAlignment="1"/>
    <xf numFmtId="0" fontId="9" fillId="2" borderId="2" xfId="0" applyFont="1" applyFill="1" applyBorder="1"/>
    <xf numFmtId="0" fontId="4" fillId="4" borderId="20" xfId="0" applyFont="1" applyFill="1" applyBorder="1" applyAlignment="1">
      <alignment vertical="center"/>
    </xf>
    <xf numFmtId="0" fontId="4" fillId="4" borderId="22" xfId="0" applyFont="1" applyFill="1" applyBorder="1" applyAlignment="1">
      <alignment vertical="center"/>
    </xf>
    <xf numFmtId="0" fontId="4" fillId="4" borderId="24" xfId="0" applyFont="1" applyFill="1" applyBorder="1" applyAlignment="1">
      <alignment vertical="center"/>
    </xf>
    <xf numFmtId="0" fontId="3" fillId="0" borderId="20" xfId="0" applyFont="1" applyBorder="1" applyAlignment="1" applyProtection="1">
      <alignment horizontal="right" vertical="center"/>
      <protection locked="0"/>
    </xf>
    <xf numFmtId="17" fontId="3" fillId="0" borderId="0" xfId="0" applyNumberFormat="1" applyFont="1" applyFill="1" applyBorder="1"/>
    <xf numFmtId="0" fontId="4" fillId="4" borderId="24" xfId="0" applyFont="1" applyFill="1" applyBorder="1" applyAlignment="1">
      <alignment vertical="center" wrapText="1"/>
    </xf>
    <xf numFmtId="0" fontId="22" fillId="5" borderId="0" xfId="0" applyFont="1" applyFill="1" applyBorder="1" applyAlignment="1">
      <alignment horizontal="left"/>
    </xf>
    <xf numFmtId="164" fontId="3" fillId="0" borderId="23" xfId="0" applyNumberFormat="1" applyFont="1" applyFill="1" applyBorder="1" applyAlignment="1" applyProtection="1">
      <alignment vertical="center"/>
      <protection locked="0"/>
    </xf>
    <xf numFmtId="164" fontId="3" fillId="0" borderId="25" xfId="0" applyNumberFormat="1" applyFont="1" applyFill="1" applyBorder="1" applyAlignment="1" applyProtection="1">
      <alignment vertical="center"/>
      <protection locked="0"/>
    </xf>
    <xf numFmtId="164" fontId="3" fillId="0" borderId="21" xfId="0" applyNumberFormat="1" applyFont="1" applyFill="1" applyBorder="1" applyAlignment="1" applyProtection="1">
      <alignment vertical="center"/>
      <protection locked="0"/>
    </xf>
    <xf numFmtId="9" fontId="35" fillId="0" borderId="0" xfId="0" applyNumberFormat="1" applyFont="1" applyBorder="1" applyAlignment="1">
      <alignment horizontal="right"/>
    </xf>
    <xf numFmtId="9" fontId="35" fillId="0" borderId="0" xfId="0" applyNumberFormat="1" applyFont="1" applyBorder="1" applyAlignment="1">
      <alignment horizontal="right" wrapText="1"/>
    </xf>
    <xf numFmtId="3" fontId="3" fillId="2" borderId="0" xfId="0" applyNumberFormat="1" applyFont="1" applyFill="1" applyBorder="1" applyProtection="1"/>
    <xf numFmtId="0" fontId="32" fillId="9" borderId="10" xfId="0" applyFont="1" applyFill="1" applyBorder="1" applyAlignment="1">
      <alignment horizontal="center" vertical="center" wrapText="1"/>
    </xf>
    <xf numFmtId="0" fontId="33" fillId="0" borderId="10" xfId="0" applyFont="1" applyBorder="1" applyAlignment="1">
      <alignment horizontal="center" vertical="center"/>
    </xf>
    <xf numFmtId="0" fontId="26" fillId="0" borderId="0" xfId="0" applyFont="1" applyBorder="1" applyAlignment="1">
      <alignment horizontal="center" vertical="center" wrapText="1"/>
    </xf>
    <xf numFmtId="0" fontId="27" fillId="11" borderId="0" xfId="0" applyFont="1" applyFill="1" applyBorder="1" applyAlignment="1">
      <alignment horizontal="center" vertical="center" wrapText="1"/>
    </xf>
    <xf numFmtId="0" fontId="28" fillId="0" borderId="0" xfId="0" applyFont="1" applyBorder="1" applyAlignment="1">
      <alignment horizontal="center" vertical="center" wrapText="1"/>
    </xf>
    <xf numFmtId="0" fontId="27" fillId="11" borderId="0" xfId="0" applyFont="1" applyFill="1" applyAlignment="1">
      <alignment horizontal="center" vertical="center" wrapText="1"/>
    </xf>
    <xf numFmtId="0" fontId="28" fillId="0" borderId="0" xfId="0" applyFont="1" applyAlignment="1"/>
    <xf numFmtId="0" fontId="13" fillId="10" borderId="6" xfId="0" applyFont="1" applyFill="1" applyBorder="1" applyAlignment="1">
      <alignment horizontal="center" vertical="center" wrapText="1"/>
    </xf>
    <xf numFmtId="0" fontId="13" fillId="10" borderId="0"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10" borderId="0" xfId="0" applyFont="1" applyFill="1" applyBorder="1" applyAlignment="1">
      <alignment horizontal="left" vertical="top" wrapText="1"/>
    </xf>
    <xf numFmtId="0" fontId="9" fillId="10" borderId="6" xfId="0" applyFont="1" applyFill="1" applyBorder="1" applyAlignment="1">
      <alignment horizontal="left" vertical="top" wrapText="1" indent="1"/>
    </xf>
    <xf numFmtId="0" fontId="9" fillId="10" borderId="0" xfId="0" applyFont="1" applyFill="1" applyBorder="1" applyAlignment="1">
      <alignment horizontal="left" vertical="top" wrapText="1" indent="1"/>
    </xf>
    <xf numFmtId="0" fontId="9" fillId="10" borderId="7" xfId="0" applyFont="1" applyFill="1" applyBorder="1" applyAlignment="1">
      <alignment horizontal="left" vertical="top" wrapText="1" indent="1"/>
    </xf>
    <xf numFmtId="0" fontId="9" fillId="10" borderId="0" xfId="0" applyFont="1" applyFill="1" applyBorder="1" applyAlignment="1">
      <alignment horizontal="left" wrapText="1"/>
    </xf>
    <xf numFmtId="0" fontId="0" fillId="10" borderId="0" xfId="0" applyFill="1" applyBorder="1" applyAlignment="1">
      <alignment horizontal="left" wrapText="1"/>
    </xf>
    <xf numFmtId="0" fontId="0" fillId="10" borderId="7" xfId="0" applyFill="1" applyBorder="1" applyAlignment="1">
      <alignment horizontal="left" wrapText="1"/>
    </xf>
    <xf numFmtId="0" fontId="16" fillId="10" borderId="6" xfId="0" applyFont="1" applyFill="1" applyBorder="1" applyAlignment="1">
      <alignment horizontal="center"/>
    </xf>
    <xf numFmtId="0" fontId="11" fillId="10" borderId="0" xfId="0" applyFont="1" applyFill="1" applyBorder="1" applyAlignment="1">
      <alignment horizontal="center"/>
    </xf>
    <xf numFmtId="0" fontId="11" fillId="10" borderId="7" xfId="0" applyFont="1" applyFill="1" applyBorder="1" applyAlignment="1">
      <alignment horizontal="center"/>
    </xf>
    <xf numFmtId="0" fontId="0" fillId="0" borderId="0" xfId="0" applyAlignment="1"/>
    <xf numFmtId="0" fontId="30" fillId="9" borderId="0" xfId="0" applyFont="1" applyFill="1" applyBorder="1" applyAlignment="1">
      <alignment horizontal="center" vertical="center"/>
    </xf>
    <xf numFmtId="0" fontId="0" fillId="0" borderId="0" xfId="0" applyBorder="1" applyAlignment="1">
      <alignment horizontal="center" vertical="center"/>
    </xf>
    <xf numFmtId="3" fontId="4" fillId="4" borderId="0" xfId="0" applyNumberFormat="1" applyFont="1" applyFill="1" applyBorder="1" applyAlignment="1">
      <alignment horizontal="center" vertical="center"/>
    </xf>
    <xf numFmtId="0" fontId="7" fillId="10" borderId="12"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17"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6" fillId="3" borderId="1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11" fillId="10" borderId="12" xfId="0" applyFont="1" applyFill="1" applyBorder="1" applyAlignment="1">
      <alignment horizontal="center" vertical="center"/>
    </xf>
    <xf numFmtId="0" fontId="11" fillId="10" borderId="13" xfId="0" applyFont="1" applyFill="1" applyBorder="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11" fillId="10" borderId="0" xfId="0" applyFont="1" applyFill="1" applyBorder="1" applyAlignment="1">
      <alignment horizontal="center" vertical="center"/>
    </xf>
    <xf numFmtId="0" fontId="11" fillId="10" borderId="16" xfId="0" applyFont="1" applyFill="1" applyBorder="1" applyAlignment="1">
      <alignment horizontal="center" vertical="center"/>
    </xf>
    <xf numFmtId="0" fontId="11" fillId="10" borderId="17" xfId="0" applyFont="1" applyFill="1" applyBorder="1" applyAlignment="1">
      <alignment horizontal="center" vertical="center"/>
    </xf>
    <xf numFmtId="0" fontId="11" fillId="10" borderId="18" xfId="0" applyFont="1" applyFill="1" applyBorder="1" applyAlignment="1">
      <alignment horizontal="center" vertical="center"/>
    </xf>
    <xf numFmtId="0" fontId="11" fillId="10" borderId="19" xfId="0" applyFont="1" applyFill="1" applyBorder="1" applyAlignment="1">
      <alignment horizontal="center" vertical="center"/>
    </xf>
    <xf numFmtId="0" fontId="7" fillId="10" borderId="12" xfId="0" applyFont="1" applyFill="1" applyBorder="1" applyAlignment="1">
      <alignment horizontal="left" vertical="center" wrapText="1"/>
    </xf>
    <xf numFmtId="0" fontId="7" fillId="10" borderId="13" xfId="0" applyFont="1" applyFill="1" applyBorder="1" applyAlignment="1">
      <alignment horizontal="left" vertical="center" wrapText="1"/>
    </xf>
    <xf numFmtId="0" fontId="7" fillId="10" borderId="14" xfId="0" applyFont="1" applyFill="1" applyBorder="1" applyAlignment="1">
      <alignment horizontal="left" vertical="center" wrapText="1"/>
    </xf>
    <xf numFmtId="0" fontId="7" fillId="10" borderId="15" xfId="0" applyFont="1" applyFill="1" applyBorder="1" applyAlignment="1">
      <alignment horizontal="left" vertical="center" wrapText="1"/>
    </xf>
    <xf numFmtId="0" fontId="7" fillId="10" borderId="0" xfId="0" applyFont="1" applyFill="1" applyBorder="1" applyAlignment="1">
      <alignment horizontal="left" vertical="center" wrapText="1"/>
    </xf>
    <xf numFmtId="0" fontId="7" fillId="10" borderId="16" xfId="0" applyFont="1" applyFill="1" applyBorder="1" applyAlignment="1">
      <alignment horizontal="left" vertical="center" wrapText="1"/>
    </xf>
    <xf numFmtId="0" fontId="7" fillId="10" borderId="17" xfId="0" applyFont="1" applyFill="1" applyBorder="1" applyAlignment="1">
      <alignment horizontal="left" vertical="center" wrapText="1"/>
    </xf>
    <xf numFmtId="0" fontId="7" fillId="10" borderId="18" xfId="0" applyFont="1" applyFill="1" applyBorder="1" applyAlignment="1">
      <alignment horizontal="left" vertical="center" wrapText="1"/>
    </xf>
    <xf numFmtId="0" fontId="7" fillId="10" borderId="19" xfId="0" applyFont="1" applyFill="1" applyBorder="1" applyAlignment="1">
      <alignment horizontal="left" vertical="center" wrapText="1"/>
    </xf>
    <xf numFmtId="0" fontId="4" fillId="6" borderId="15" xfId="0" applyFont="1" applyFill="1" applyBorder="1" applyAlignment="1">
      <alignment horizontal="center" vertical="center" textRotation="180"/>
    </xf>
    <xf numFmtId="0" fontId="4" fillId="5" borderId="0" xfId="0" applyFont="1" applyFill="1" applyBorder="1" applyAlignment="1">
      <alignment horizontal="center"/>
    </xf>
    <xf numFmtId="0" fontId="4" fillId="5" borderId="15" xfId="0" applyFont="1" applyFill="1" applyBorder="1" applyAlignment="1">
      <alignment horizontal="center" vertical="center" textRotation="180"/>
    </xf>
    <xf numFmtId="0" fontId="6" fillId="3" borderId="0" xfId="0" applyFont="1" applyFill="1" applyBorder="1" applyAlignment="1">
      <alignment horizontal="left" vertical="top" wrapText="1"/>
    </xf>
    <xf numFmtId="0" fontId="31" fillId="0" borderId="0" xfId="0" applyFont="1" applyBorder="1" applyAlignment="1">
      <alignment horizontal="center" vertical="center"/>
    </xf>
    <xf numFmtId="0" fontId="0" fillId="0" borderId="0" xfId="0" applyBorder="1" applyAlignment="1"/>
    <xf numFmtId="0" fontId="11" fillId="10" borderId="13" xfId="0" applyFont="1" applyFill="1" applyBorder="1" applyAlignment="1">
      <alignment horizontal="left" vertical="top" wrapText="1"/>
    </xf>
    <xf numFmtId="0" fontId="11" fillId="10" borderId="14" xfId="0" applyFont="1" applyFill="1" applyBorder="1" applyAlignment="1">
      <alignment horizontal="left" vertical="top" wrapText="1"/>
    </xf>
    <xf numFmtId="0" fontId="11" fillId="10" borderId="0" xfId="0" applyFont="1" applyFill="1" applyBorder="1" applyAlignment="1">
      <alignment horizontal="left" vertical="top" wrapText="1"/>
    </xf>
    <xf numFmtId="0" fontId="11" fillId="10" borderId="16" xfId="0" applyFont="1" applyFill="1" applyBorder="1" applyAlignment="1">
      <alignment horizontal="left" vertical="top" wrapText="1"/>
    </xf>
    <xf numFmtId="0" fontId="11" fillId="10" borderId="18" xfId="0" applyFont="1" applyFill="1" applyBorder="1" applyAlignment="1">
      <alignment horizontal="left" vertical="top" wrapText="1"/>
    </xf>
    <xf numFmtId="0" fontId="11" fillId="10" borderId="19" xfId="0" applyFont="1" applyFill="1" applyBorder="1" applyAlignment="1">
      <alignment horizontal="left" vertical="top" wrapText="1"/>
    </xf>
    <xf numFmtId="0" fontId="26" fillId="9" borderId="0" xfId="0" applyFont="1" applyFill="1" applyBorder="1" applyAlignment="1">
      <alignment horizontal="center" vertical="center" wrapText="1"/>
    </xf>
    <xf numFmtId="0" fontId="12" fillId="9" borderId="1" xfId="0" applyFont="1" applyFill="1" applyBorder="1" applyAlignment="1">
      <alignment horizontal="center" vertical="center"/>
    </xf>
    <xf numFmtId="0" fontId="23" fillId="2" borderId="20" xfId="0" applyFont="1" applyFill="1" applyBorder="1" applyAlignment="1">
      <alignment horizontal="center" vertical="center" textRotation="180"/>
    </xf>
    <xf numFmtId="0" fontId="23" fillId="2" borderId="22" xfId="0" applyFont="1" applyFill="1" applyBorder="1" applyAlignment="1">
      <alignment horizontal="center" vertical="center" textRotation="180"/>
    </xf>
    <xf numFmtId="0" fontId="23" fillId="2" borderId="24" xfId="0" applyFont="1" applyFill="1" applyBorder="1" applyAlignment="1">
      <alignment horizontal="center" vertical="center" textRotation="180"/>
    </xf>
    <xf numFmtId="0" fontId="22" fillId="5" borderId="0" xfId="0" applyFont="1" applyFill="1" applyBorder="1" applyAlignment="1">
      <alignment horizontal="left"/>
    </xf>
    <xf numFmtId="0" fontId="23" fillId="2" borderId="0" xfId="0" applyFont="1" applyFill="1" applyBorder="1" applyAlignment="1">
      <alignment horizontal="center" vertical="center" wrapText="1"/>
    </xf>
    <xf numFmtId="0" fontId="21" fillId="10" borderId="12" xfId="0" applyFont="1" applyFill="1" applyBorder="1" applyAlignment="1">
      <alignment horizontal="left" vertical="top" wrapText="1"/>
    </xf>
    <xf numFmtId="0" fontId="21" fillId="10" borderId="13" xfId="0" applyFont="1" applyFill="1" applyBorder="1" applyAlignment="1">
      <alignment horizontal="left" vertical="top" wrapText="1"/>
    </xf>
    <xf numFmtId="0" fontId="21" fillId="10" borderId="14" xfId="0" applyFont="1" applyFill="1" applyBorder="1" applyAlignment="1">
      <alignment horizontal="left" vertical="top" wrapText="1"/>
    </xf>
    <xf numFmtId="0" fontId="21" fillId="10" borderId="15" xfId="0" applyFont="1" applyFill="1" applyBorder="1" applyAlignment="1">
      <alignment horizontal="left" vertical="top" wrapText="1"/>
    </xf>
    <xf numFmtId="0" fontId="21" fillId="10" borderId="0" xfId="0" applyFont="1" applyFill="1" applyBorder="1" applyAlignment="1">
      <alignment horizontal="left" vertical="top" wrapText="1"/>
    </xf>
    <xf numFmtId="0" fontId="21" fillId="10" borderId="16" xfId="0" applyFont="1" applyFill="1" applyBorder="1" applyAlignment="1">
      <alignment horizontal="left" vertical="top" wrapText="1"/>
    </xf>
    <xf numFmtId="0" fontId="21" fillId="10" borderId="17" xfId="0" applyFont="1" applyFill="1" applyBorder="1" applyAlignment="1">
      <alignment horizontal="left" vertical="top" wrapText="1"/>
    </xf>
    <xf numFmtId="0" fontId="21" fillId="10" borderId="18" xfId="0" applyFont="1" applyFill="1" applyBorder="1" applyAlignment="1">
      <alignment horizontal="left" vertical="top" wrapText="1"/>
    </xf>
    <xf numFmtId="0" fontId="21" fillId="10" borderId="19" xfId="0" applyFont="1" applyFill="1" applyBorder="1" applyAlignment="1">
      <alignment horizontal="left" vertical="top" wrapText="1"/>
    </xf>
    <xf numFmtId="0" fontId="21" fillId="10" borderId="12" xfId="0" applyFont="1" applyFill="1" applyBorder="1" applyAlignment="1">
      <alignment horizontal="left" vertical="center" wrapText="1"/>
    </xf>
    <xf numFmtId="0" fontId="21" fillId="10" borderId="13" xfId="0" applyFont="1" applyFill="1" applyBorder="1" applyAlignment="1">
      <alignment horizontal="left" vertical="center" wrapText="1"/>
    </xf>
    <xf numFmtId="0" fontId="21" fillId="10" borderId="14" xfId="0" applyFont="1" applyFill="1" applyBorder="1" applyAlignment="1">
      <alignment horizontal="left" vertical="center" wrapText="1"/>
    </xf>
    <xf numFmtId="0" fontId="21" fillId="10" borderId="15" xfId="0" applyFont="1" applyFill="1" applyBorder="1" applyAlignment="1">
      <alignment horizontal="left" vertical="center" wrapText="1"/>
    </xf>
    <xf numFmtId="0" fontId="21" fillId="10" borderId="0" xfId="0" applyFont="1" applyFill="1" applyBorder="1" applyAlignment="1">
      <alignment horizontal="left" vertical="center" wrapText="1"/>
    </xf>
    <xf numFmtId="0" fontId="21" fillId="10" borderId="16" xfId="0" applyFont="1" applyFill="1" applyBorder="1" applyAlignment="1">
      <alignment horizontal="left" vertical="center" wrapText="1"/>
    </xf>
    <xf numFmtId="0" fontId="21" fillId="10" borderId="17" xfId="0" applyFont="1" applyFill="1" applyBorder="1" applyAlignment="1">
      <alignment horizontal="left" vertical="center" wrapText="1"/>
    </xf>
    <xf numFmtId="0" fontId="21" fillId="10" borderId="18" xfId="0" applyFont="1" applyFill="1" applyBorder="1" applyAlignment="1">
      <alignment horizontal="left" vertical="center" wrapText="1"/>
    </xf>
    <xf numFmtId="0" fontId="21" fillId="10" borderId="19"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993366"/>
      <color rgb="FFE5D8E5"/>
      <color rgb="FFA81263"/>
      <color rgb="FFFFE5D4"/>
      <color rgb="FFF4F4F4"/>
      <color rgb="FFE5DBB5"/>
      <color rgb="FFB886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A81263"/>
                </a:solidFill>
                <a:latin typeface="Century Gothic" panose="020B0502020202020204" pitchFamily="34" charset="0"/>
                <a:ea typeface="+mn-ea"/>
                <a:cs typeface="+mn-cs"/>
              </a:defRPr>
            </a:pPr>
            <a:r>
              <a:rPr lang="en-US" i="0">
                <a:latin typeface="Century Gothic" panose="020B0502020202020204" pitchFamily="34" charset="0"/>
              </a:rPr>
              <a:t>1. Timeline of the 1st call for proposals and project implementation</a:t>
            </a:r>
          </a:p>
        </c:rich>
      </c:tx>
      <c:overlay val="0"/>
      <c:spPr>
        <a:noFill/>
        <a:ln>
          <a:noFill/>
        </a:ln>
        <a:effectLst/>
      </c:spPr>
      <c:txPr>
        <a:bodyPr rot="0" spcFirstLastPara="1" vertOverflow="ellipsis" vert="horz" wrap="square" anchor="ctr" anchorCtr="1"/>
        <a:lstStyle/>
        <a:p>
          <a:pPr>
            <a:defRPr sz="1600" b="1" i="0" u="none" strike="noStrike" kern="1200" baseline="0">
              <a:solidFill>
                <a:srgbClr val="A81263"/>
              </a:solidFill>
              <a:latin typeface="Century Gothic" panose="020B0502020202020204" pitchFamily="34" charset="0"/>
              <a:ea typeface="+mn-ea"/>
              <a:cs typeface="+mn-cs"/>
            </a:defRPr>
          </a:pPr>
          <a:endParaRPr lang="it-IT"/>
        </a:p>
      </c:txPr>
    </c:title>
    <c:autoTitleDeleted val="0"/>
    <c:plotArea>
      <c:layout/>
      <c:barChart>
        <c:barDir val="bar"/>
        <c:grouping val="clustered"/>
        <c:varyColors val="0"/>
        <c:ser>
          <c:idx val="0"/>
          <c:order val="0"/>
          <c:tx>
            <c:v>Simulation of the programme timeline</c:v>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1-5F2C-6343-902B-D971E2B773BC}"/>
              </c:ext>
            </c:extLst>
          </c:dPt>
          <c:dPt>
            <c:idx val="1"/>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3-5F2C-6343-902B-D971E2B773BC}"/>
              </c:ext>
            </c:extLst>
          </c:dPt>
          <c:dPt>
            <c:idx val="2"/>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5-5F2C-6343-902B-D971E2B773BC}"/>
              </c:ext>
            </c:extLst>
          </c:dPt>
          <c:dPt>
            <c:idx val="3"/>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7-5F2C-6343-902B-D971E2B773BC}"/>
              </c:ext>
            </c:extLst>
          </c:dPt>
          <c:dPt>
            <c:idx val="4"/>
            <c:invertIfNegative val="0"/>
            <c:bubble3D val="0"/>
            <c:spPr>
              <a:solidFill>
                <a:schemeClr val="accent1"/>
              </a:solidFill>
              <a:ln w="9525" cap="flat" cmpd="sng" algn="ctr">
                <a:solidFill>
                  <a:schemeClr val="accent1"/>
                </a:solidFill>
                <a:round/>
              </a:ln>
              <a:effectLst/>
            </c:spPr>
            <c:extLst>
              <c:ext xmlns:c16="http://schemas.microsoft.com/office/drawing/2014/chart" uri="{C3380CC4-5D6E-409C-BE32-E72D297353CC}">
                <c16:uniqueId val="{00000009-5F2C-6343-902B-D971E2B773BC}"/>
              </c:ext>
            </c:extLst>
          </c:dPt>
          <c:dPt>
            <c:idx val="5"/>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B-5F2C-6343-902B-D971E2B773BC}"/>
              </c:ext>
            </c:extLst>
          </c:dPt>
          <c:dPt>
            <c:idx val="6"/>
            <c:invertIfNegative val="0"/>
            <c:bubble3D val="0"/>
            <c:spPr>
              <a:solidFill>
                <a:schemeClr val="accent2">
                  <a:alpha val="50000"/>
                </a:schemeClr>
              </a:solidFill>
              <a:ln w="9525" cap="flat" cmpd="dbl" algn="ctr">
                <a:noFill/>
                <a:prstDash val="solid"/>
                <a:round/>
              </a:ln>
              <a:effectLst/>
            </c:spPr>
            <c:extLst>
              <c:ext xmlns:c16="http://schemas.microsoft.com/office/drawing/2014/chart" uri="{C3380CC4-5D6E-409C-BE32-E72D297353CC}">
                <c16:uniqueId val="{0000000D-5F2C-6343-902B-D971E2B773BC}"/>
              </c:ext>
            </c:extLst>
          </c:dPt>
          <c:dPt>
            <c:idx val="7"/>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F-5F2C-6343-902B-D971E2B773BC}"/>
              </c:ext>
            </c:extLst>
          </c:dPt>
          <c:dPt>
            <c:idx val="8"/>
            <c:invertIfNegative val="0"/>
            <c:bubble3D val="0"/>
            <c:spPr>
              <a:solidFill>
                <a:schemeClr val="accent2">
                  <a:alpha val="50000"/>
                </a:schemeClr>
              </a:solidFill>
              <a:ln w="9525" cap="flat" cmpd="dbl" algn="ctr">
                <a:noFill/>
                <a:round/>
              </a:ln>
              <a:effectLst/>
            </c:spPr>
            <c:extLst>
              <c:ext xmlns:c16="http://schemas.microsoft.com/office/drawing/2014/chart" uri="{C3380CC4-5D6E-409C-BE32-E72D297353CC}">
                <c16:uniqueId val="{00000011-5F2C-6343-902B-D971E2B773BC}"/>
              </c:ext>
            </c:extLst>
          </c:dPt>
          <c:dPt>
            <c:idx val="9"/>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13-5F2C-6343-902B-D971E2B773BC}"/>
              </c:ext>
            </c:extLst>
          </c:dPt>
          <c:dPt>
            <c:idx val="10"/>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15-5F2C-6343-902B-D971E2B773BC}"/>
              </c:ext>
            </c:extLst>
          </c:dPt>
          <c:dPt>
            <c:idx val="11"/>
            <c:invertIfNegative val="0"/>
            <c:bubble3D val="0"/>
            <c:spPr>
              <a:solidFill>
                <a:schemeClr val="accent2">
                  <a:alpha val="50000"/>
                </a:schemeClr>
              </a:solidFill>
              <a:ln w="9525" cap="flat" cmpd="sng" algn="ctr">
                <a:noFill/>
                <a:round/>
              </a:ln>
              <a:effectLst/>
            </c:spPr>
            <c:extLst>
              <c:ext xmlns:c16="http://schemas.microsoft.com/office/drawing/2014/chart" uri="{C3380CC4-5D6E-409C-BE32-E72D297353CC}">
                <c16:uniqueId val="{00000017-5F2C-6343-902B-D971E2B773BC}"/>
              </c:ext>
            </c:extLst>
          </c:dPt>
          <c:dPt>
            <c:idx val="12"/>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19-5F2C-6343-902B-D971E2B773BC}"/>
              </c:ext>
            </c:extLst>
          </c:dPt>
          <c:dPt>
            <c:idx val="13"/>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1B-5F2C-6343-902B-D971E2B773BC}"/>
              </c:ext>
            </c:extLst>
          </c:dPt>
          <c:dLbls>
            <c:dLbl>
              <c:idx val="0"/>
              <c:layout>
                <c:manualLayout>
                  <c:x val="-0.13315379219838899"/>
                  <c:y val="1.3889000357242479E-2"/>
                </c:manualLayout>
              </c:layout>
              <c:tx>
                <c:rich>
                  <a:bodyPr/>
                  <a:lstStyle/>
                  <a:p>
                    <a:r>
                      <a:rPr lang="en-US">
                        <a:solidFill>
                          <a:srgbClr val="A81263"/>
                        </a:solidFill>
                      </a:rPr>
                      <a:t>Launch of the call</a:t>
                    </a:r>
                  </a:p>
                </c:rich>
              </c:tx>
              <c:dLblPos val="outEnd"/>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1-5F2C-6343-902B-D971E2B773BC}"/>
                </c:ext>
              </c:extLst>
            </c:dLbl>
            <c:dLbl>
              <c:idx val="1"/>
              <c:layout>
                <c:manualLayout>
                  <c:x val="-0.13355609104896371"/>
                  <c:y val="1.6414340252922929E-2"/>
                </c:manualLayout>
              </c:layout>
              <c:tx>
                <c:rich>
                  <a:bodyPr/>
                  <a:lstStyle/>
                  <a:p>
                    <a:r>
                      <a:rPr lang="en-US" sz="1200"/>
                      <a:t>End of the call</a:t>
                    </a:r>
                  </a:p>
                </c:rich>
              </c:tx>
              <c:dLblPos val="outEnd"/>
              <c:showLegendKey val="0"/>
              <c:showVal val="0"/>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3-5F2C-6343-902B-D971E2B773BC}"/>
                </c:ext>
              </c:extLst>
            </c:dLbl>
            <c:dLbl>
              <c:idx val="2"/>
              <c:layout>
                <c:manualLayout>
                  <c:x val="-4.1418906688387826E-3"/>
                  <c:y val="4.1494448060369086E-3"/>
                </c:manualLayout>
              </c:layout>
              <c:tx>
                <c:rich>
                  <a:bodyPr rot="0" spcFirstLastPara="1" vertOverflow="ellipsis" vert="horz" wrap="square" anchor="ctr" anchorCtr="0"/>
                  <a:lstStyle/>
                  <a:p>
                    <a:pPr algn="l">
                      <a:defRPr sz="1200" b="0" i="0" u="none" strike="noStrike" kern="1200" baseline="0">
                        <a:solidFill>
                          <a:srgbClr val="A81263"/>
                        </a:solidFill>
                        <a:latin typeface="Century Gothic" panose="020B0502020202020204" pitchFamily="34" charset="0"/>
                        <a:ea typeface="+mn-ea"/>
                        <a:cs typeface="+mn-cs"/>
                      </a:defRPr>
                    </a:pPr>
                    <a:r>
                      <a:rPr lang="en-US">
                        <a:solidFill>
                          <a:srgbClr val="A81263"/>
                        </a:solidFill>
                        <a:latin typeface="Century Gothic" panose="020B0502020202020204" pitchFamily="34" charset="0"/>
                      </a:rPr>
                      <a:t>Approval of the</a:t>
                    </a:r>
                    <a:r>
                      <a:rPr lang="en-US" baseline="0">
                        <a:solidFill>
                          <a:srgbClr val="A81263"/>
                        </a:solidFill>
                        <a:latin typeface="Century Gothic" panose="020B0502020202020204" pitchFamily="34" charset="0"/>
                      </a:rPr>
                      <a:t> projects by the JMC</a:t>
                    </a:r>
                    <a:endParaRPr lang="en-US">
                      <a:solidFill>
                        <a:srgbClr val="A81263"/>
                      </a:solidFill>
                      <a:latin typeface="Century Gothic" panose="020B0502020202020204" pitchFamily="34" charset="0"/>
                    </a:endParaRPr>
                  </a:p>
                </c:rich>
              </c:tx>
              <c:spPr>
                <a:noFill/>
                <a:ln>
                  <a:noFill/>
                </a:ln>
                <a:effectLst/>
              </c:spPr>
              <c:txPr>
                <a:bodyPr rot="0" spcFirstLastPara="1" vertOverflow="ellipsis" vert="horz" wrap="square" anchor="ctr" anchorCtr="0"/>
                <a:lstStyle/>
                <a:p>
                  <a:pPr algn="l">
                    <a:defRPr sz="1200" b="0" i="0" u="none" strike="noStrike" kern="1200" baseline="0">
                      <a:solidFill>
                        <a:srgbClr val="A81263"/>
                      </a:solidFill>
                      <a:latin typeface="Century Gothic" panose="020B0502020202020204" pitchFamily="34" charset="0"/>
                      <a:ea typeface="+mn-ea"/>
                      <a:cs typeface="+mn-cs"/>
                    </a:defRPr>
                  </a:pPr>
                  <a:endParaRPr lang="it-IT"/>
                </a:p>
              </c:txPr>
              <c:dLblPos val="outEnd"/>
              <c:showLegendKey val="0"/>
              <c:showVal val="0"/>
              <c:showCatName val="1"/>
              <c:showSerName val="0"/>
              <c:showPercent val="0"/>
              <c:showBubbleSize val="0"/>
              <c:separator>, </c:separator>
              <c:extLst>
                <c:ext xmlns:c15="http://schemas.microsoft.com/office/drawing/2012/chart" uri="{CE6537A1-D6FC-4f65-9D91-7224C49458BB}">
                  <c15:layout>
                    <c:manualLayout>
                      <c:w val="0.27265807620990928"/>
                      <c:h val="3.5768874275230726E-2"/>
                    </c:manualLayout>
                  </c15:layout>
                  <c15:showDataLabelsRange val="0"/>
                </c:ext>
                <c:ext xmlns:c16="http://schemas.microsoft.com/office/drawing/2014/chart" uri="{C3380CC4-5D6E-409C-BE32-E72D297353CC}">
                  <c16:uniqueId val="{00000005-5F2C-6343-902B-D971E2B773BC}"/>
                </c:ext>
              </c:extLst>
            </c:dLbl>
            <c:dLbl>
              <c:idx val="3"/>
              <c:layout>
                <c:manualLayout>
                  <c:x val="-6.2068399855191043E-3"/>
                  <c:y val="6.1644392027130858E-3"/>
                </c:manualLayout>
              </c:layout>
              <c:tx>
                <c:rich>
                  <a:bodyPr rot="0" spcFirstLastPara="1" vertOverflow="ellipsis" vert="horz" wrap="square" anchor="ctr" anchorCtr="0"/>
                  <a:lstStyle/>
                  <a:p>
                    <a:pPr algn="l">
                      <a:defRPr sz="1200" b="0" i="0" u="none" strike="noStrike" kern="1200" baseline="0">
                        <a:solidFill>
                          <a:srgbClr val="A81263"/>
                        </a:solidFill>
                        <a:latin typeface="Century Gothic" panose="020B0502020202020204" pitchFamily="34" charset="0"/>
                        <a:ea typeface="+mn-ea"/>
                        <a:cs typeface="+mn-cs"/>
                      </a:defRPr>
                    </a:pPr>
                    <a:r>
                      <a:rPr lang="en-US" b="0">
                        <a:latin typeface="Century Gothic" panose="020B0502020202020204" pitchFamily="34" charset="0"/>
                      </a:rPr>
                      <a:t>Grant contracts </a:t>
                    </a:r>
                  </a:p>
                </c:rich>
              </c:tx>
              <c:spPr>
                <a:noFill/>
                <a:ln>
                  <a:noFill/>
                </a:ln>
                <a:effectLst/>
              </c:spPr>
              <c:txPr>
                <a:bodyPr rot="0" spcFirstLastPara="1" vertOverflow="ellipsis" vert="horz" wrap="square" anchor="ctr" anchorCtr="0"/>
                <a:lstStyle/>
                <a:p>
                  <a:pPr algn="l">
                    <a:defRPr sz="1200" b="0" i="0" u="none" strike="noStrike" kern="1200" baseline="0">
                      <a:solidFill>
                        <a:srgbClr val="A81263"/>
                      </a:solidFill>
                      <a:latin typeface="Century Gothic" panose="020B0502020202020204" pitchFamily="34" charset="0"/>
                      <a:ea typeface="+mn-ea"/>
                      <a:cs typeface="+mn-cs"/>
                    </a:defRPr>
                  </a:pPr>
                  <a:endParaRPr lang="it-IT"/>
                </a:p>
              </c:txPr>
              <c:dLblPos val="outEnd"/>
              <c:showLegendKey val="0"/>
              <c:showVal val="0"/>
              <c:showCatName val="1"/>
              <c:showSerName val="0"/>
              <c:showPercent val="0"/>
              <c:showBubbleSize val="0"/>
              <c:separator>, </c:separator>
              <c:extLst>
                <c:ext xmlns:c15="http://schemas.microsoft.com/office/drawing/2012/chart" uri="{CE6537A1-D6FC-4f65-9D91-7224C49458BB}">
                  <c15:layout>
                    <c:manualLayout>
                      <c:w val="0.19686419585482848"/>
                      <c:h val="3.2074697934355474E-2"/>
                    </c:manualLayout>
                  </c15:layout>
                  <c15:showDataLabelsRange val="0"/>
                </c:ext>
                <c:ext xmlns:c16="http://schemas.microsoft.com/office/drawing/2014/chart" uri="{C3380CC4-5D6E-409C-BE32-E72D297353CC}">
                  <c16:uniqueId val="{00000007-5F2C-6343-902B-D971E2B773BC}"/>
                </c:ext>
              </c:extLst>
            </c:dLbl>
            <c:dLbl>
              <c:idx val="4"/>
              <c:layout>
                <c:manualLayout>
                  <c:x val="-5.8436849488642034E-3"/>
                  <c:y val="2.5447409502649956E-6"/>
                </c:manualLayout>
              </c:layout>
              <c:tx>
                <c:rich>
                  <a:bodyPr rot="0" spcFirstLastPara="1" vertOverflow="ellipsis" vert="horz" wrap="square" anchor="ctr" anchorCtr="0"/>
                  <a:lstStyle/>
                  <a:p>
                    <a:pPr algn="l" rtl="0">
                      <a:defRPr sz="1200" b="0" i="0" u="none" strike="noStrike" kern="1200" baseline="0">
                        <a:solidFill>
                          <a:srgbClr val="A81263"/>
                        </a:solidFill>
                        <a:latin typeface="Century Gothic" panose="020B0502020202020204" pitchFamily="34" charset="0"/>
                        <a:ea typeface="+mn-ea"/>
                        <a:cs typeface="+mn-cs"/>
                      </a:defRPr>
                    </a:pPr>
                    <a:r>
                      <a:rPr lang="en-US" b="0">
                        <a:latin typeface="Century Gothic" panose="020B0502020202020204" pitchFamily="34" charset="0"/>
                      </a:rPr>
                      <a:t>Project</a:t>
                    </a:r>
                    <a:r>
                      <a:rPr lang="en-US" b="0" baseline="0">
                        <a:latin typeface="Century Gothic" panose="020B0502020202020204" pitchFamily="34" charset="0"/>
                      </a:rPr>
                      <a:t> progress reports recieved</a:t>
                    </a:r>
                    <a:endParaRPr lang="en-US" b="0">
                      <a:latin typeface="Century Gothic" panose="020B0502020202020204" pitchFamily="34" charset="0"/>
                    </a:endParaRPr>
                  </a:p>
                </c:rich>
              </c:tx>
              <c:spPr>
                <a:noFill/>
                <a:ln>
                  <a:noFill/>
                </a:ln>
                <a:effectLst/>
              </c:spPr>
              <c:txPr>
                <a:bodyPr rot="0" spcFirstLastPara="1" vertOverflow="ellipsis" vert="horz" wrap="square" anchor="ctr" anchorCtr="0"/>
                <a:lstStyle/>
                <a:p>
                  <a:pPr algn="l" rtl="0">
                    <a:defRPr sz="1200" b="0" i="0" u="none" strike="noStrike" kern="1200" baseline="0">
                      <a:solidFill>
                        <a:srgbClr val="A81263"/>
                      </a:solidFill>
                      <a:latin typeface="Century Gothic" panose="020B0502020202020204" pitchFamily="34" charset="0"/>
                      <a:ea typeface="+mn-ea"/>
                      <a:cs typeface="+mn-cs"/>
                    </a:defRPr>
                  </a:pPr>
                  <a:endParaRPr lang="it-IT"/>
                </a:p>
              </c:txPr>
              <c:dLblPos val="outEnd"/>
              <c:showLegendKey val="0"/>
              <c:showVal val="0"/>
              <c:showCatName val="1"/>
              <c:showSerName val="0"/>
              <c:showPercent val="0"/>
              <c:showBubbleSize val="0"/>
              <c:separator>, </c:separator>
              <c:extLst>
                <c:ext xmlns:c15="http://schemas.microsoft.com/office/drawing/2012/chart" uri="{CE6537A1-D6FC-4f65-9D91-7224C49458BB}">
                  <c15:layout>
                    <c:manualLayout>
                      <c:w val="0.37241379310344824"/>
                      <c:h val="3.4331343662687322E-2"/>
                    </c:manualLayout>
                  </c15:layout>
                  <c15:showDataLabelsRange val="0"/>
                </c:ext>
                <c:ext xmlns:c16="http://schemas.microsoft.com/office/drawing/2014/chart" uri="{C3380CC4-5D6E-409C-BE32-E72D297353CC}">
                  <c16:uniqueId val="{00000009-5F2C-6343-902B-D971E2B773BC}"/>
                </c:ext>
              </c:extLst>
            </c:dLbl>
            <c:dLbl>
              <c:idx val="5"/>
              <c:layout>
                <c:manualLayout>
                  <c:x val="-5.2996877545479232E-3"/>
                  <c:y val="-1.7316472793293628E-3"/>
                </c:manualLayout>
              </c:layout>
              <c:tx>
                <c:rich>
                  <a:bodyPr rot="0" spcFirstLastPara="1" vertOverflow="ellipsis" vert="horz" wrap="square" anchor="ctr" anchorCtr="0"/>
                  <a:lstStyle/>
                  <a:p>
                    <a:pPr algn="l">
                      <a:defRPr sz="1200" b="0" i="0" u="none" strike="noStrike" kern="1200" baseline="0">
                        <a:solidFill>
                          <a:srgbClr val="A81263"/>
                        </a:solidFill>
                        <a:latin typeface="Century Gothic" panose="020B0502020202020204" pitchFamily="34" charset="0"/>
                        <a:ea typeface="+mn-ea"/>
                        <a:cs typeface="+mn-cs"/>
                      </a:defRPr>
                    </a:pPr>
                    <a:r>
                      <a:rPr lang="en-US" sz="1200" b="0">
                        <a:latin typeface="Century Gothic" panose="020B0502020202020204" pitchFamily="34" charset="0"/>
                      </a:rPr>
                      <a:t>Advance</a:t>
                    </a:r>
                    <a:r>
                      <a:rPr lang="en-US" sz="1200" b="0" baseline="0">
                        <a:latin typeface="Century Gothic" panose="020B0502020202020204" pitchFamily="34" charset="0"/>
                      </a:rPr>
                      <a:t> </a:t>
                    </a:r>
                    <a:r>
                      <a:rPr lang="en-US" sz="1200" b="0">
                        <a:latin typeface="Century Gothic" panose="020B0502020202020204" pitchFamily="34" charset="0"/>
                      </a:rPr>
                      <a:t>payments to the projects</a:t>
                    </a:r>
                  </a:p>
                </c:rich>
              </c:tx>
              <c:spPr>
                <a:noFill/>
                <a:ln>
                  <a:noFill/>
                </a:ln>
                <a:effectLst/>
              </c:spPr>
              <c:txPr>
                <a:bodyPr rot="0" spcFirstLastPara="1" vertOverflow="ellipsis" vert="horz" wrap="square" anchor="ctr" anchorCtr="0"/>
                <a:lstStyle/>
                <a:p>
                  <a:pPr algn="l">
                    <a:defRPr sz="1200" b="0" i="0" u="none" strike="noStrike" kern="1200" baseline="0">
                      <a:solidFill>
                        <a:srgbClr val="A81263"/>
                      </a:solidFill>
                      <a:latin typeface="Century Gothic" panose="020B0502020202020204" pitchFamily="34" charset="0"/>
                      <a:ea typeface="+mn-ea"/>
                      <a:cs typeface="+mn-cs"/>
                    </a:defRPr>
                  </a:pPr>
                  <a:endParaRPr lang="it-IT"/>
                </a:p>
              </c:txPr>
              <c:dLblPos val="outEnd"/>
              <c:showLegendKey val="0"/>
              <c:showVal val="0"/>
              <c:showCatName val="1"/>
              <c:showSerName val="0"/>
              <c:showPercent val="0"/>
              <c:showBubbleSize val="0"/>
              <c:separator>, </c:separator>
              <c:extLst>
                <c:ext xmlns:c15="http://schemas.microsoft.com/office/drawing/2012/chart" uri="{CE6537A1-D6FC-4f65-9D91-7224C49458BB}">
                  <c15:layout>
                    <c:manualLayout>
                      <c:w val="0.29308195311792923"/>
                      <c:h val="4.4258188824662807E-2"/>
                    </c:manualLayout>
                  </c15:layout>
                  <c15:showDataLabelsRange val="0"/>
                </c:ext>
                <c:ext xmlns:c16="http://schemas.microsoft.com/office/drawing/2014/chart" uri="{C3380CC4-5D6E-409C-BE32-E72D297353CC}">
                  <c16:uniqueId val="{0000000B-5F2C-6343-902B-D971E2B773BC}"/>
                </c:ext>
              </c:extLst>
            </c:dLbl>
            <c:dLbl>
              <c:idx val="6"/>
              <c:layout>
                <c:manualLayout>
                  <c:x val="-0.33919540229885059"/>
                  <c:y val="1.6159202908834748E-2"/>
                </c:manualLayout>
              </c:layout>
              <c:tx>
                <c:rich>
                  <a:bodyPr rot="0" spcFirstLastPara="1" vertOverflow="ellipsis" vert="horz" wrap="square" anchor="ctr" anchorCtr="1"/>
                  <a:lstStyle/>
                  <a:p>
                    <a:pPr algn="l">
                      <a:defRPr sz="1200" b="1" i="0" u="none" strike="noStrike" kern="1200" baseline="0">
                        <a:solidFill>
                          <a:srgbClr val="002060"/>
                        </a:solidFill>
                        <a:latin typeface="Century Gothic" panose="020B0502020202020204" pitchFamily="34" charset="0"/>
                        <a:ea typeface="+mn-ea"/>
                        <a:cs typeface="+mn-cs"/>
                      </a:defRPr>
                    </a:pPr>
                    <a:r>
                      <a:rPr lang="en-US" b="1">
                        <a:solidFill>
                          <a:srgbClr val="002060"/>
                        </a:solidFill>
                        <a:latin typeface="Century Gothic" panose="020B0502020202020204" pitchFamily="34" charset="0"/>
                      </a:rPr>
                      <a:t>End of 1st</a:t>
                    </a:r>
                    <a:r>
                      <a:rPr lang="en-US" b="1" baseline="0">
                        <a:solidFill>
                          <a:srgbClr val="002060"/>
                        </a:solidFill>
                        <a:latin typeface="Century Gothic" panose="020B0502020202020204" pitchFamily="34" charset="0"/>
                      </a:rPr>
                      <a:t> reporting period</a:t>
                    </a:r>
                    <a:endParaRPr lang="en-US" b="1">
                      <a:solidFill>
                        <a:srgbClr val="002060"/>
                      </a:solidFill>
                      <a:latin typeface="Century Gothic" panose="020B0502020202020204" pitchFamily="34" charset="0"/>
                    </a:endParaRPr>
                  </a:p>
                </c:rich>
              </c:tx>
              <c:spPr>
                <a:noFill/>
                <a:ln>
                  <a:noFill/>
                </a:ln>
                <a:effectLst/>
              </c:spPr>
              <c:txPr>
                <a:bodyPr rot="0" spcFirstLastPara="1" vertOverflow="ellipsis" vert="horz" wrap="square" anchor="ctr" anchorCtr="1"/>
                <a:lstStyle/>
                <a:p>
                  <a:pPr algn="l">
                    <a:defRPr sz="1200" b="1" i="0" u="none" strike="noStrike" kern="1200" baseline="0">
                      <a:solidFill>
                        <a:srgbClr val="002060"/>
                      </a:solidFill>
                      <a:latin typeface="Century Gothic" panose="020B0502020202020204" pitchFamily="34" charset="0"/>
                      <a:ea typeface="+mn-ea"/>
                      <a:cs typeface="+mn-cs"/>
                    </a:defRPr>
                  </a:pPr>
                  <a:endParaRPr lang="it-IT"/>
                </a:p>
              </c:txPr>
              <c:dLblPos val="outEnd"/>
              <c:showLegendKey val="0"/>
              <c:showVal val="1"/>
              <c:showCatName val="0"/>
              <c:showSerName val="0"/>
              <c:showPercent val="0"/>
              <c:showBubbleSize val="0"/>
              <c:separator>, </c:separator>
              <c:extLst>
                <c:ext xmlns:c15="http://schemas.microsoft.com/office/drawing/2012/chart" uri="{CE6537A1-D6FC-4f65-9D91-7224C49458BB}">
                  <c15:layout>
                    <c:manualLayout>
                      <c:w val="0.24293103448275868"/>
                      <c:h val="3.9341205717837169E-2"/>
                    </c:manualLayout>
                  </c15:layout>
                  <c15:showDataLabelsRange val="0"/>
                </c:ext>
                <c:ext xmlns:c16="http://schemas.microsoft.com/office/drawing/2014/chart" uri="{C3380CC4-5D6E-409C-BE32-E72D297353CC}">
                  <c16:uniqueId val="{0000000D-5F2C-6343-902B-D971E2B773BC}"/>
                </c:ext>
              </c:extLst>
            </c:dLbl>
            <c:dLbl>
              <c:idx val="7"/>
              <c:layout>
                <c:manualLayout>
                  <c:x val="-6.8534482758620162E-3"/>
                  <c:y val="2.4863587203868007E-3"/>
                </c:manualLayout>
              </c:layout>
              <c:tx>
                <c:rich>
                  <a:bodyPr rot="0" spcFirstLastPara="1" vertOverflow="ellipsis" vert="horz" wrap="square" anchor="ctr" anchorCtr="0"/>
                  <a:lstStyle/>
                  <a:p>
                    <a:pPr algn="l">
                      <a:defRPr sz="1200" b="0" i="0" u="none" strike="noStrike" kern="1200" baseline="0">
                        <a:solidFill>
                          <a:srgbClr val="A81263"/>
                        </a:solidFill>
                        <a:latin typeface="Century Gothic" panose="020B0502020202020204" pitchFamily="34" charset="0"/>
                        <a:ea typeface="+mn-ea"/>
                        <a:cs typeface="+mn-cs"/>
                      </a:defRPr>
                    </a:pPr>
                    <a:r>
                      <a:rPr lang="en-US" b="0">
                        <a:latin typeface="Century Gothic" panose="020B0502020202020204" pitchFamily="34" charset="0"/>
                      </a:rPr>
                      <a:t>Checks</a:t>
                    </a:r>
                    <a:r>
                      <a:rPr lang="en-US" b="0" baseline="0">
                        <a:latin typeface="Century Gothic" panose="020B0502020202020204" pitchFamily="34" charset="0"/>
                      </a:rPr>
                      <a:t> and 1st interim payments to the projects</a:t>
                    </a:r>
                    <a:endParaRPr lang="en-US" b="0">
                      <a:latin typeface="Century Gothic" panose="020B0502020202020204" pitchFamily="34" charset="0"/>
                    </a:endParaRPr>
                  </a:p>
                </c:rich>
              </c:tx>
              <c:spPr>
                <a:noFill/>
                <a:ln>
                  <a:noFill/>
                </a:ln>
                <a:effectLst/>
              </c:spPr>
              <c:txPr>
                <a:bodyPr rot="0" spcFirstLastPara="1" vertOverflow="ellipsis" vert="horz" wrap="square" anchor="ctr" anchorCtr="0"/>
                <a:lstStyle/>
                <a:p>
                  <a:pPr algn="l">
                    <a:defRPr sz="1200" b="0" i="0" u="none" strike="noStrike" kern="1200" baseline="0">
                      <a:solidFill>
                        <a:srgbClr val="A81263"/>
                      </a:solidFill>
                      <a:latin typeface="Century Gothic" panose="020B0502020202020204" pitchFamily="34" charset="0"/>
                      <a:ea typeface="+mn-ea"/>
                      <a:cs typeface="+mn-cs"/>
                    </a:defRPr>
                  </a:pPr>
                  <a:endParaRPr lang="it-IT"/>
                </a:p>
              </c:txPr>
              <c:dLblPos val="outEnd"/>
              <c:showLegendKey val="0"/>
              <c:showVal val="1"/>
              <c:showCatName val="0"/>
              <c:showSerName val="0"/>
              <c:showPercent val="0"/>
              <c:showBubbleSize val="0"/>
              <c:separator>, </c:separator>
              <c:extLst>
                <c:ext xmlns:c15="http://schemas.microsoft.com/office/drawing/2012/chart" uri="{CE6537A1-D6FC-4f65-9D91-7224C49458BB}">
                  <c15:layout>
                    <c:manualLayout>
                      <c:w val="0.36102011494252872"/>
                      <c:h val="4.0149160969546294E-2"/>
                    </c:manualLayout>
                  </c15:layout>
                  <c15:showDataLabelsRange val="0"/>
                </c:ext>
                <c:ext xmlns:c16="http://schemas.microsoft.com/office/drawing/2014/chart" uri="{C3380CC4-5D6E-409C-BE32-E72D297353CC}">
                  <c16:uniqueId val="{0000000F-5F2C-6343-902B-D971E2B773BC}"/>
                </c:ext>
              </c:extLst>
            </c:dLbl>
            <c:dLbl>
              <c:idx val="8"/>
              <c:layout>
                <c:manualLayout>
                  <c:x val="-0.27524023667300207"/>
                  <c:y val="1.3981345091341519E-2"/>
                </c:manualLayout>
              </c:layout>
              <c:tx>
                <c:rich>
                  <a:bodyPr rot="0" spcFirstLastPara="1" vertOverflow="ellipsis" vert="horz" wrap="square" anchor="ctr" anchorCtr="1"/>
                  <a:lstStyle/>
                  <a:p>
                    <a:pPr algn="l">
                      <a:defRPr sz="1200" b="1" i="0" u="none" strike="noStrike" kern="1200" baseline="0">
                        <a:solidFill>
                          <a:srgbClr val="002060"/>
                        </a:solidFill>
                        <a:latin typeface="Century Gothic" panose="020B0502020202020204" pitchFamily="34" charset="0"/>
                        <a:ea typeface="+mn-ea"/>
                        <a:cs typeface="+mn-cs"/>
                      </a:defRPr>
                    </a:pPr>
                    <a:r>
                      <a:rPr lang="en-US" sz="1200" b="1" i="0" u="none" strike="noStrike" kern="1200" baseline="0">
                        <a:solidFill>
                          <a:srgbClr val="002060"/>
                        </a:solidFill>
                        <a:latin typeface="Century Gothic" panose="020B0502020202020204" pitchFamily="34" charset="0"/>
                      </a:rPr>
                      <a:t>End of 2nd reporting period</a:t>
                    </a:r>
                  </a:p>
                </c:rich>
              </c:tx>
              <c:spPr>
                <a:noFill/>
                <a:ln>
                  <a:noFill/>
                </a:ln>
                <a:effectLst/>
              </c:spPr>
              <c:txPr>
                <a:bodyPr rot="0" spcFirstLastPara="1" vertOverflow="ellipsis" vert="horz" wrap="square" anchor="ctr" anchorCtr="1"/>
                <a:lstStyle/>
                <a:p>
                  <a:pPr algn="l">
                    <a:defRPr sz="1200" b="1" i="0" u="none" strike="noStrike" kern="1200" baseline="0">
                      <a:solidFill>
                        <a:srgbClr val="002060"/>
                      </a:solidFill>
                      <a:latin typeface="Century Gothic" panose="020B0502020202020204" pitchFamily="34" charset="0"/>
                      <a:ea typeface="+mn-ea"/>
                      <a:cs typeface="+mn-cs"/>
                    </a:defRPr>
                  </a:pPr>
                  <a:endParaRPr lang="it-IT"/>
                </a:p>
              </c:txPr>
              <c:dLblPos val="outEnd"/>
              <c:showLegendKey val="0"/>
              <c:showVal val="0"/>
              <c:showCatName val="1"/>
              <c:showSerName val="0"/>
              <c:showPercent val="0"/>
              <c:showBubbleSize val="0"/>
              <c:separator>, </c:separator>
              <c:extLst>
                <c:ext xmlns:c15="http://schemas.microsoft.com/office/drawing/2012/chart" uri="{CE6537A1-D6FC-4f65-9D91-7224C49458BB}">
                  <c15:layout>
                    <c:manualLayout>
                      <c:w val="0.36954022988505741"/>
                      <c:h val="4.9906443146219628E-2"/>
                    </c:manualLayout>
                  </c15:layout>
                  <c15:showDataLabelsRange val="0"/>
                </c:ext>
                <c:ext xmlns:c16="http://schemas.microsoft.com/office/drawing/2014/chart" uri="{C3380CC4-5D6E-409C-BE32-E72D297353CC}">
                  <c16:uniqueId val="{00000011-5F2C-6343-902B-D971E2B773BC}"/>
                </c:ext>
              </c:extLst>
            </c:dLbl>
            <c:dLbl>
              <c:idx val="9"/>
              <c:layout>
                <c:manualLayout>
                  <c:x val="-7.2988505747126438E-3"/>
                  <c:y val="1.9574930386653813E-7"/>
                </c:manualLayout>
              </c:layout>
              <c:tx>
                <c:rich>
                  <a:bodyPr rot="0" spcFirstLastPara="1" vertOverflow="ellipsis" vert="horz" wrap="square" anchor="ctr" anchorCtr="0"/>
                  <a:lstStyle/>
                  <a:p>
                    <a:pPr algn="l">
                      <a:defRPr sz="1200" b="0" i="0" u="none" strike="noStrike" kern="1200" baseline="0">
                        <a:solidFill>
                          <a:srgbClr val="A81263"/>
                        </a:solidFill>
                        <a:latin typeface="Century Gothic" panose="020B0502020202020204" pitchFamily="34" charset="0"/>
                        <a:ea typeface="+mn-ea"/>
                        <a:cs typeface="+mn-cs"/>
                      </a:defRPr>
                    </a:pPr>
                    <a:r>
                      <a:rPr lang="en-US" b="0">
                        <a:latin typeface="Century Gothic" panose="020B0502020202020204" pitchFamily="34" charset="0"/>
                      </a:rPr>
                      <a:t>Project progress report recieved</a:t>
                    </a:r>
                  </a:p>
                </c:rich>
              </c:tx>
              <c:spPr>
                <a:noFill/>
                <a:ln>
                  <a:noFill/>
                </a:ln>
                <a:effectLst/>
              </c:spPr>
              <c:txPr>
                <a:bodyPr rot="0" spcFirstLastPara="1" vertOverflow="ellipsis" vert="horz" wrap="square" anchor="ctr" anchorCtr="0"/>
                <a:lstStyle/>
                <a:p>
                  <a:pPr algn="l">
                    <a:defRPr sz="1200" b="0" i="0" u="none" strike="noStrike" kern="1200" baseline="0">
                      <a:solidFill>
                        <a:srgbClr val="A81263"/>
                      </a:solidFill>
                      <a:latin typeface="Century Gothic" panose="020B0502020202020204" pitchFamily="34" charset="0"/>
                      <a:ea typeface="+mn-ea"/>
                      <a:cs typeface="+mn-cs"/>
                    </a:defRPr>
                  </a:pPr>
                  <a:endParaRPr lang="it-IT"/>
                </a:p>
              </c:txPr>
              <c:dLblPos val="outEnd"/>
              <c:showLegendKey val="0"/>
              <c:showVal val="1"/>
              <c:showCatName val="0"/>
              <c:showSerName val="0"/>
              <c:showPercent val="0"/>
              <c:showBubbleSize val="0"/>
              <c:separator>, </c:separator>
              <c:extLst>
                <c:ext xmlns:c15="http://schemas.microsoft.com/office/drawing/2012/chart" uri="{CE6537A1-D6FC-4f65-9D91-7224C49458BB}">
                  <c15:layout>
                    <c:manualLayout>
                      <c:w val="0.27741379310344827"/>
                      <c:h val="3.0640149160969545E-2"/>
                    </c:manualLayout>
                  </c15:layout>
                  <c15:showDataLabelsRange val="0"/>
                </c:ext>
                <c:ext xmlns:c16="http://schemas.microsoft.com/office/drawing/2014/chart" uri="{C3380CC4-5D6E-409C-BE32-E72D297353CC}">
                  <c16:uniqueId val="{00000013-5F2C-6343-902B-D971E2B773BC}"/>
                </c:ext>
              </c:extLst>
            </c:dLbl>
            <c:dLbl>
              <c:idx val="10"/>
              <c:layout>
                <c:manualLayout>
                  <c:x val="-2.7215132591185778E-3"/>
                  <c:y val="5.8940604767474293E-3"/>
                </c:manualLayout>
              </c:layout>
              <c:tx>
                <c:rich>
                  <a:bodyPr rot="0" spcFirstLastPara="1" vertOverflow="ellipsis" vert="horz" wrap="square" anchor="ctr" anchorCtr="0"/>
                  <a:lstStyle/>
                  <a:p>
                    <a:pPr algn="l">
                      <a:defRPr sz="1200" b="0" i="0" u="none" strike="noStrike" kern="1200" baseline="0">
                        <a:solidFill>
                          <a:srgbClr val="A81263"/>
                        </a:solidFill>
                        <a:latin typeface="Century Gothic" panose="020B0502020202020204" pitchFamily="34" charset="0"/>
                        <a:ea typeface="+mn-ea"/>
                        <a:cs typeface="+mn-cs"/>
                      </a:defRPr>
                    </a:pPr>
                    <a:r>
                      <a:rPr lang="en-US" sz="1200" b="0" i="0" u="none" strike="noStrike" kern="1200" baseline="0">
                        <a:solidFill>
                          <a:srgbClr val="A81263"/>
                        </a:solidFill>
                        <a:latin typeface="Century Gothic" panose="020B0502020202020204" pitchFamily="34" charset="0"/>
                      </a:rPr>
                      <a:t>Checks and 2nd interim payments to the projects</a:t>
                    </a:r>
                  </a:p>
                  <a:p>
                    <a:pPr algn="l">
                      <a:defRPr b="0">
                        <a:latin typeface="Century Gothic" panose="020B0502020202020204" pitchFamily="34" charset="0"/>
                      </a:defRPr>
                    </a:pPr>
                    <a:endParaRPr lang="en-US" sz="1200" b="0">
                      <a:latin typeface="Century Gothic" panose="020B0502020202020204" pitchFamily="34" charset="0"/>
                    </a:endParaRPr>
                  </a:p>
                </c:rich>
              </c:tx>
              <c:spPr>
                <a:noFill/>
                <a:ln>
                  <a:noFill/>
                </a:ln>
                <a:effectLst/>
              </c:spPr>
              <c:txPr>
                <a:bodyPr rot="0" spcFirstLastPara="1" vertOverflow="ellipsis" vert="horz" wrap="square" anchor="ctr" anchorCtr="0"/>
                <a:lstStyle/>
                <a:p>
                  <a:pPr algn="l">
                    <a:defRPr sz="1200" b="0" i="0" u="none" strike="noStrike" kern="1200" baseline="0">
                      <a:solidFill>
                        <a:srgbClr val="A81263"/>
                      </a:solidFill>
                      <a:latin typeface="Century Gothic" panose="020B0502020202020204" pitchFamily="34" charset="0"/>
                      <a:ea typeface="+mn-ea"/>
                      <a:cs typeface="+mn-cs"/>
                    </a:defRPr>
                  </a:pPr>
                  <a:endParaRPr lang="it-IT"/>
                </a:p>
              </c:txPr>
              <c:dLblPos val="outEnd"/>
              <c:showLegendKey val="0"/>
              <c:showVal val="0"/>
              <c:showCatName val="1"/>
              <c:showSerName val="0"/>
              <c:showPercent val="0"/>
              <c:showBubbleSize val="0"/>
              <c:separator>, </c:separator>
              <c:extLst>
                <c:ext xmlns:c15="http://schemas.microsoft.com/office/drawing/2012/chart" uri="{CE6537A1-D6FC-4f65-9D91-7224C49458BB}">
                  <c15:layout>
                    <c:manualLayout>
                      <c:w val="0.36786643587654994"/>
                      <c:h val="2.9399000699803755E-2"/>
                    </c:manualLayout>
                  </c15:layout>
                  <c15:showDataLabelsRange val="0"/>
                </c:ext>
                <c:ext xmlns:c16="http://schemas.microsoft.com/office/drawing/2014/chart" uri="{C3380CC4-5D6E-409C-BE32-E72D297353CC}">
                  <c16:uniqueId val="{00000015-5F2C-6343-902B-D971E2B773BC}"/>
                </c:ext>
              </c:extLst>
            </c:dLbl>
            <c:dLbl>
              <c:idx val="11"/>
              <c:layout>
                <c:manualLayout>
                  <c:x val="-0.35148740836274783"/>
                  <c:y val="1.6780755885936881E-2"/>
                </c:manualLayout>
              </c:layout>
              <c:tx>
                <c:rich>
                  <a:bodyPr rot="0" spcFirstLastPara="1" vertOverflow="ellipsis" vert="horz" wrap="square" anchor="ctr" anchorCtr="1"/>
                  <a:lstStyle/>
                  <a:p>
                    <a:pPr algn="l">
                      <a:defRPr sz="1200" b="1" i="0" u="none" strike="noStrike" kern="1200" baseline="0">
                        <a:solidFill>
                          <a:srgbClr val="A81263"/>
                        </a:solidFill>
                        <a:latin typeface="Century Gothic" panose="020B0502020202020204" pitchFamily="34" charset="0"/>
                        <a:ea typeface="+mn-ea"/>
                        <a:cs typeface="+mn-cs"/>
                      </a:defRPr>
                    </a:pPr>
                    <a:r>
                      <a:rPr lang="en-US" b="1">
                        <a:solidFill>
                          <a:srgbClr val="002060"/>
                        </a:solidFill>
                        <a:latin typeface="Century Gothic" panose="020B0502020202020204" pitchFamily="34" charset="0"/>
                      </a:rPr>
                      <a:t>End of final reporting period</a:t>
                    </a:r>
                  </a:p>
                </c:rich>
              </c:tx>
              <c:spPr>
                <a:noFill/>
                <a:ln>
                  <a:noFill/>
                </a:ln>
                <a:effectLst/>
              </c:spPr>
              <c:txPr>
                <a:bodyPr rot="0" spcFirstLastPara="1" vertOverflow="ellipsis" vert="horz" wrap="square" anchor="ctr" anchorCtr="1"/>
                <a:lstStyle/>
                <a:p>
                  <a:pPr algn="l">
                    <a:defRPr sz="1200" b="1" i="0" u="none" strike="noStrike" kern="1200" baseline="0">
                      <a:solidFill>
                        <a:srgbClr val="A81263"/>
                      </a:solidFill>
                      <a:latin typeface="Century Gothic" panose="020B0502020202020204" pitchFamily="34" charset="0"/>
                      <a:ea typeface="+mn-ea"/>
                      <a:cs typeface="+mn-cs"/>
                    </a:defRPr>
                  </a:pPr>
                  <a:endParaRPr lang="it-IT"/>
                </a:p>
              </c:txPr>
              <c:dLblPos val="outEnd"/>
              <c:showLegendKey val="0"/>
              <c:showVal val="1"/>
              <c:showCatName val="0"/>
              <c:showSerName val="0"/>
              <c:showPercent val="0"/>
              <c:showBubbleSize val="0"/>
              <c:separator>, </c:separator>
              <c:extLst>
                <c:ext xmlns:c15="http://schemas.microsoft.com/office/drawing/2012/chart" uri="{CE6537A1-D6FC-4f65-9D91-7224C49458BB}">
                  <c15:layout>
                    <c:manualLayout>
                      <c:w val="0.21850574712643675"/>
                      <c:h val="3.1883157240522056E-2"/>
                    </c:manualLayout>
                  </c15:layout>
                  <c15:showDataLabelsRange val="0"/>
                </c:ext>
                <c:ext xmlns:c16="http://schemas.microsoft.com/office/drawing/2014/chart" uri="{C3380CC4-5D6E-409C-BE32-E72D297353CC}">
                  <c16:uniqueId val="{00000017-5F2C-6343-902B-D971E2B773BC}"/>
                </c:ext>
              </c:extLst>
            </c:dLbl>
            <c:dLbl>
              <c:idx val="12"/>
              <c:layout>
                <c:manualLayout>
                  <c:x val="-2.6660028819918405E-3"/>
                  <c:y val="2.4865943269812012E-3"/>
                </c:manualLayout>
              </c:layout>
              <c:tx>
                <c:rich>
                  <a:bodyPr rot="0" spcFirstLastPara="1" vertOverflow="ellipsis" vert="horz" wrap="square" anchor="t" anchorCtr="0"/>
                  <a:lstStyle/>
                  <a:p>
                    <a:pPr algn="l">
                      <a:defRPr sz="1200" b="0" i="0" u="none" strike="noStrike" kern="1200" baseline="0">
                        <a:solidFill>
                          <a:srgbClr val="A81263"/>
                        </a:solidFill>
                        <a:latin typeface="Century Gothic" panose="020B0502020202020204" pitchFamily="34" charset="0"/>
                        <a:ea typeface="+mn-ea"/>
                        <a:cs typeface="+mn-cs"/>
                      </a:defRPr>
                    </a:pPr>
                    <a:r>
                      <a:rPr lang="en-US" b="0">
                        <a:latin typeface="Century Gothic" panose="020B0502020202020204" pitchFamily="34" charset="0"/>
                      </a:rPr>
                      <a:t>Final report recieved</a:t>
                    </a:r>
                  </a:p>
                </c:rich>
              </c:tx>
              <c:spPr>
                <a:noFill/>
                <a:ln>
                  <a:noFill/>
                </a:ln>
                <a:effectLst/>
              </c:spPr>
              <c:txPr>
                <a:bodyPr rot="0" spcFirstLastPara="1" vertOverflow="ellipsis" vert="horz" wrap="square" anchor="t" anchorCtr="0"/>
                <a:lstStyle/>
                <a:p>
                  <a:pPr algn="l">
                    <a:defRPr sz="1200" b="0" i="0" u="none" strike="noStrike" kern="1200" baseline="0">
                      <a:solidFill>
                        <a:srgbClr val="A81263"/>
                      </a:solidFill>
                      <a:latin typeface="Century Gothic" panose="020B0502020202020204" pitchFamily="34" charset="0"/>
                      <a:ea typeface="+mn-ea"/>
                      <a:cs typeface="+mn-cs"/>
                    </a:defRPr>
                  </a:pPr>
                  <a:endParaRPr lang="it-IT"/>
                </a:p>
              </c:txPr>
              <c:dLblPos val="outEnd"/>
              <c:showLegendKey val="0"/>
              <c:showVal val="1"/>
              <c:showCatName val="0"/>
              <c:showSerName val="0"/>
              <c:showPercent val="0"/>
              <c:showBubbleSize val="0"/>
              <c:separator>, </c:separator>
              <c:extLst>
                <c:ext xmlns:c15="http://schemas.microsoft.com/office/drawing/2012/chart" uri="{CE6537A1-D6FC-4f65-9D91-7224C49458BB}">
                  <c15:layout>
                    <c:manualLayout>
                      <c:w val="0.24149425287356327"/>
                      <c:h val="2.3182100683654439E-2"/>
                    </c:manualLayout>
                  </c15:layout>
                  <c15:showDataLabelsRange val="0"/>
                </c:ext>
                <c:ext xmlns:c16="http://schemas.microsoft.com/office/drawing/2014/chart" uri="{C3380CC4-5D6E-409C-BE32-E72D297353CC}">
                  <c16:uniqueId val="{00000019-5F2C-6343-902B-D971E2B773BC}"/>
                </c:ext>
              </c:extLst>
            </c:dLbl>
            <c:dLbl>
              <c:idx val="13"/>
              <c:layout>
                <c:manualLayout>
                  <c:x val="-5.8620689655172415E-3"/>
                  <c:y val="-4.9719833808839166E-3"/>
                </c:manualLayout>
              </c:layout>
              <c:tx>
                <c:rich>
                  <a:bodyPr/>
                  <a:lstStyle/>
                  <a:p>
                    <a:r>
                      <a:rPr lang="en-US"/>
                      <a:t>Checks</a:t>
                    </a:r>
                    <a:r>
                      <a:rPr lang="en-US" baseline="0"/>
                      <a:t> and final payments to the projects</a:t>
                    </a:r>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layout>
                    <c:manualLayout>
                      <c:w val="0.25298850574712645"/>
                      <c:h val="5.2261442770244138E-2"/>
                    </c:manualLayout>
                  </c15:layout>
                  <c15:showDataLabelsRange val="0"/>
                </c:ext>
                <c:ext xmlns:c16="http://schemas.microsoft.com/office/drawing/2014/chart" uri="{C3380CC4-5D6E-409C-BE32-E72D297353CC}">
                  <c16:uniqueId val="{0000001B-5F2C-6343-902B-D971E2B773BC}"/>
                </c:ext>
              </c:extLst>
            </c:dLbl>
            <c:spPr>
              <a:noFill/>
              <a:ln>
                <a:noFill/>
              </a:ln>
              <a:effectLst/>
            </c:spPr>
            <c:txPr>
              <a:bodyPr rot="0" spcFirstLastPara="1" vertOverflow="ellipsis" vert="horz" wrap="square" anchor="ctr" anchorCtr="1"/>
              <a:lstStyle/>
              <a:p>
                <a:pPr algn="l">
                  <a:defRPr sz="1200" b="0" i="0" u="none" strike="noStrike" kern="1200" baseline="0">
                    <a:solidFill>
                      <a:srgbClr val="A81263"/>
                    </a:solidFill>
                    <a:latin typeface="Century Gothic" panose="020B0502020202020204" pitchFamily="34" charset="0"/>
                    <a:ea typeface="+mn-ea"/>
                    <a:cs typeface="+mn-cs"/>
                  </a:defRPr>
                </a:pPr>
                <a:endParaRPr lang="it-IT"/>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'HIDDEN - DROP DOWN LISTS ETC'!$E$3:$E$16</c:f>
              <c:numCache>
                <c:formatCode>[$-409]mmm\-yy;@</c:formatCode>
                <c:ptCount val="14"/>
                <c:pt idx="0">
                  <c:v>44682</c:v>
                </c:pt>
                <c:pt idx="1">
                  <c:v>44743</c:v>
                </c:pt>
                <c:pt idx="2">
                  <c:v>44986</c:v>
                </c:pt>
                <c:pt idx="3">
                  <c:v>45078</c:v>
                </c:pt>
                <c:pt idx="4">
                  <c:v>45108</c:v>
                </c:pt>
                <c:pt idx="5">
                  <c:v>45352</c:v>
                </c:pt>
                <c:pt idx="6">
                  <c:v>45078</c:v>
                </c:pt>
                <c:pt idx="7">
                  <c:v>45536</c:v>
                </c:pt>
                <c:pt idx="8">
                  <c:v>45627</c:v>
                </c:pt>
                <c:pt idx="9">
                  <c:v>45717</c:v>
                </c:pt>
                <c:pt idx="10">
                  <c:v>45809</c:v>
                </c:pt>
                <c:pt idx="11">
                  <c:v>45901</c:v>
                </c:pt>
                <c:pt idx="12">
                  <c:v>45992</c:v>
                </c:pt>
                <c:pt idx="13">
                  <c:v>46082</c:v>
                </c:pt>
              </c:numCache>
            </c:numRef>
          </c:cat>
          <c:val>
            <c:numRef>
              <c:f>'HIDDEN - DROP DOWN LISTS ETC'!$F$3:$F$16</c:f>
              <c:numCache>
                <c:formatCode>General</c:formatCode>
                <c:ptCount val="14"/>
                <c:pt idx="0">
                  <c:v>1</c:v>
                </c:pt>
                <c:pt idx="1">
                  <c:v>1</c:v>
                </c:pt>
                <c:pt idx="2">
                  <c:v>1</c:v>
                </c:pt>
                <c:pt idx="3">
                  <c:v>1</c:v>
                </c:pt>
                <c:pt idx="4">
                  <c:v>1</c:v>
                </c:pt>
                <c:pt idx="5">
                  <c:v>5</c:v>
                </c:pt>
                <c:pt idx="6">
                  <c:v>2</c:v>
                </c:pt>
                <c:pt idx="7">
                  <c:v>2</c:v>
                </c:pt>
                <c:pt idx="8">
                  <c:v>5</c:v>
                </c:pt>
                <c:pt idx="9">
                  <c:v>3</c:v>
                </c:pt>
                <c:pt idx="10">
                  <c:v>3</c:v>
                </c:pt>
                <c:pt idx="11">
                  <c:v>5</c:v>
                </c:pt>
                <c:pt idx="12">
                  <c:v>4</c:v>
                </c:pt>
                <c:pt idx="13">
                  <c:v>4</c:v>
                </c:pt>
              </c:numCache>
            </c:numRef>
          </c:val>
          <c:extLst>
            <c:ext xmlns:c16="http://schemas.microsoft.com/office/drawing/2014/chart" uri="{C3380CC4-5D6E-409C-BE32-E72D297353CC}">
              <c16:uniqueId val="{0000001C-5F2C-6343-902B-D971E2B773BC}"/>
            </c:ext>
          </c:extLst>
        </c:ser>
        <c:dLbls>
          <c:dLblPos val="inEnd"/>
          <c:showLegendKey val="0"/>
          <c:showVal val="1"/>
          <c:showCatName val="0"/>
          <c:showSerName val="0"/>
          <c:showPercent val="0"/>
          <c:showBubbleSize val="0"/>
        </c:dLbls>
        <c:gapWidth val="400"/>
        <c:axId val="1051499200"/>
        <c:axId val="1051263792"/>
      </c:barChart>
      <c:dateAx>
        <c:axId val="1051499200"/>
        <c:scaling>
          <c:orientation val="maxMin"/>
          <c:min val="44317"/>
        </c:scaling>
        <c:delete val="0"/>
        <c:axPos val="l"/>
        <c:minorGridlines>
          <c:spPr>
            <a:ln>
              <a:noFill/>
            </a:ln>
            <a:effectLst/>
          </c:spPr>
        </c:minorGridlines>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A81263"/>
                </a:solidFill>
                <a:latin typeface="+mn-lt"/>
                <a:ea typeface="+mn-ea"/>
                <a:cs typeface="+mn-cs"/>
              </a:defRPr>
            </a:pPr>
            <a:endParaRPr lang="it-IT"/>
          </a:p>
        </c:txPr>
        <c:crossAx val="1051263792"/>
        <c:crosses val="autoZero"/>
        <c:auto val="1"/>
        <c:lblOffset val="100"/>
        <c:baseTimeUnit val="months"/>
        <c:majorUnit val="1"/>
        <c:majorTimeUnit val="months"/>
      </c:dateAx>
      <c:valAx>
        <c:axId val="1051263792"/>
        <c:scaling>
          <c:orientation val="minMax"/>
        </c:scaling>
        <c:delete val="1"/>
        <c:axPos val="t"/>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51499200"/>
        <c:crosses val="autoZero"/>
        <c:crossBetween val="between"/>
      </c:valAx>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0" cap="sq" cmpd="sng" algn="ctr">
      <a:noFill/>
      <a:bevel/>
    </a:ln>
    <a:effectLst/>
  </c:spPr>
  <c:txPr>
    <a:bodyPr/>
    <a:lstStyle/>
    <a:p>
      <a:pPr>
        <a:defRPr sz="1200">
          <a:solidFill>
            <a:srgbClr val="A81263"/>
          </a:solidFill>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rgbClr val="A81263"/>
                </a:solidFill>
                <a:latin typeface="Century Gothic" panose="020B0502020202020204" pitchFamily="34" charset="0"/>
                <a:ea typeface="+mn-ea"/>
                <a:cs typeface="+mn-cs"/>
              </a:defRPr>
            </a:pPr>
            <a:r>
              <a:rPr lang="en-US" sz="1600" b="1">
                <a:solidFill>
                  <a:srgbClr val="A81263"/>
                </a:solidFill>
              </a:rPr>
              <a:t>Graph</a:t>
            </a:r>
            <a:r>
              <a:rPr lang="en-US" sz="1600" b="1" baseline="0">
                <a:solidFill>
                  <a:srgbClr val="A81263"/>
                </a:solidFill>
              </a:rPr>
              <a:t> 2 -</a:t>
            </a:r>
            <a:r>
              <a:rPr lang="en-US" sz="1600" b="1">
                <a:solidFill>
                  <a:srgbClr val="A81263"/>
                </a:solidFill>
              </a:rPr>
              <a:t> annual payment needs of the programme (% of</a:t>
            </a:r>
            <a:r>
              <a:rPr lang="en-US" sz="1600" b="1" baseline="0">
                <a:solidFill>
                  <a:srgbClr val="A81263"/>
                </a:solidFill>
              </a:rPr>
              <a:t> programme budget</a:t>
            </a:r>
            <a:r>
              <a:rPr lang="en-US" sz="1600" b="1">
                <a:solidFill>
                  <a:srgbClr val="A81263"/>
                </a:solidFill>
              </a:rPr>
              <a:t>)</a:t>
            </a:r>
          </a:p>
        </c:rich>
      </c:tx>
      <c:overlay val="0"/>
      <c:spPr>
        <a:noFill/>
        <a:ln>
          <a:noFill/>
        </a:ln>
        <a:effectLst/>
      </c:spPr>
      <c:txPr>
        <a:bodyPr rot="0" spcFirstLastPara="1" vertOverflow="ellipsis" vert="horz" wrap="square" anchor="ctr" anchorCtr="1"/>
        <a:lstStyle/>
        <a:p>
          <a:pPr>
            <a:defRPr sz="1600" b="1" i="0" u="none" strike="noStrike" kern="1200" spc="0" baseline="0">
              <a:solidFill>
                <a:srgbClr val="A81263"/>
              </a:solidFill>
              <a:latin typeface="Century Gothic" panose="020B0502020202020204" pitchFamily="34" charset="0"/>
              <a:ea typeface="+mn-ea"/>
              <a:cs typeface="+mn-cs"/>
            </a:defRPr>
          </a:pPr>
          <a:endParaRPr lang="it-IT"/>
        </a:p>
      </c:txPr>
    </c:title>
    <c:autoTitleDeleted val="0"/>
    <c:plotArea>
      <c:layout>
        <c:manualLayout>
          <c:layoutTarget val="inner"/>
          <c:xMode val="edge"/>
          <c:yMode val="edge"/>
          <c:x val="2.7557414897495094E-2"/>
          <c:y val="0.21173189467270612"/>
          <c:w val="0.94947807268792561"/>
          <c:h val="0.7047647190432568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'TABLES 1-3 Payments to projects'!$D$7:$D$13</c:f>
              <c:numCache>
                <c:formatCode>@</c:formatCode>
                <c:ptCount val="7"/>
                <c:pt idx="0">
                  <c:v>2021</c:v>
                </c:pt>
                <c:pt idx="1">
                  <c:v>2022</c:v>
                </c:pt>
                <c:pt idx="2">
                  <c:v>2023</c:v>
                </c:pt>
                <c:pt idx="3">
                  <c:v>2024</c:v>
                </c:pt>
                <c:pt idx="4">
                  <c:v>2025</c:v>
                </c:pt>
                <c:pt idx="5">
                  <c:v>2026</c:v>
                </c:pt>
                <c:pt idx="6">
                  <c:v>2027</c:v>
                </c:pt>
              </c:numCache>
            </c:numRef>
          </c:cat>
          <c:val>
            <c:numRef>
              <c:f>'TABLES 1-3 Payments to projects'!$F$7:$F$13</c:f>
              <c:numCache>
                <c:formatCode>0.00%</c:formatCode>
                <c:ptCount val="7"/>
                <c:pt idx="0">
                  <c:v>6.8181833040633529E-3</c:v>
                </c:pt>
                <c:pt idx="1">
                  <c:v>1.3636363830348943E-2</c:v>
                </c:pt>
                <c:pt idx="2">
                  <c:v>0.16054545410876953</c:v>
                </c:pt>
                <c:pt idx="3">
                  <c:v>0.23399999924797976</c:v>
                </c:pt>
                <c:pt idx="4">
                  <c:v>0.23399999924797987</c:v>
                </c:pt>
                <c:pt idx="5">
                  <c:v>0.27072727181758482</c:v>
                </c:pt>
                <c:pt idx="6">
                  <c:v>8.0272728443273739E-2</c:v>
                </c:pt>
              </c:numCache>
            </c:numRef>
          </c:val>
          <c:extLst>
            <c:ext xmlns:c16="http://schemas.microsoft.com/office/drawing/2014/chart" uri="{C3380CC4-5D6E-409C-BE32-E72D297353CC}">
              <c16:uniqueId val="{00000000-D4BA-F24C-A867-F419714063C7}"/>
            </c:ext>
          </c:extLst>
        </c:ser>
        <c:dLbls>
          <c:showLegendKey val="0"/>
          <c:showVal val="0"/>
          <c:showCatName val="0"/>
          <c:showSerName val="0"/>
          <c:showPercent val="0"/>
          <c:showBubbleSize val="0"/>
        </c:dLbls>
        <c:gapWidth val="219"/>
        <c:overlap val="-27"/>
        <c:axId val="1132573856"/>
        <c:axId val="1183153184"/>
      </c:barChart>
      <c:catAx>
        <c:axId val="1132573856"/>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it-IT"/>
          </a:p>
        </c:txPr>
        <c:crossAx val="1183153184"/>
        <c:crosses val="autoZero"/>
        <c:auto val="1"/>
        <c:lblAlgn val="ctr"/>
        <c:lblOffset val="100"/>
        <c:noMultiLvlLbl val="0"/>
      </c:catAx>
      <c:valAx>
        <c:axId val="1183153184"/>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1132573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rgbClr val="A81263"/>
                </a:solidFill>
                <a:latin typeface="Century Gothic" panose="020B0502020202020204" pitchFamily="34" charset="0"/>
                <a:ea typeface="+mn-ea"/>
                <a:cs typeface="+mn-cs"/>
              </a:defRPr>
            </a:pPr>
            <a:r>
              <a:rPr lang="en-US" sz="1600" b="1" i="0" baseline="0">
                <a:solidFill>
                  <a:srgbClr val="A81263"/>
                </a:solidFill>
                <a:effectLst/>
              </a:rPr>
              <a:t>Graph 3 - annual payment needs of the programme (Eur; total funds)</a:t>
            </a:r>
            <a:endParaRPr lang="pl-PL" sz="1600">
              <a:solidFill>
                <a:srgbClr val="A81263"/>
              </a:solidFill>
              <a:effectLst/>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rgbClr val="A81263"/>
              </a:solidFill>
              <a:latin typeface="Century Gothic" panose="020B0502020202020204" pitchFamily="34" charset="0"/>
              <a:ea typeface="+mn-ea"/>
              <a:cs typeface="+mn-cs"/>
            </a:defRPr>
          </a:pPr>
          <a:endParaRPr lang="it-IT"/>
        </a:p>
      </c:txPr>
    </c:title>
    <c:autoTitleDeleted val="0"/>
    <c:plotArea>
      <c:layout/>
      <c:barChart>
        <c:barDir val="col"/>
        <c:grouping val="clustered"/>
        <c:varyColors val="0"/>
        <c:ser>
          <c:idx val="1"/>
          <c:order val="0"/>
          <c:spPr>
            <a:solidFill>
              <a:schemeClr val="accent2"/>
            </a:solidFill>
            <a:ln>
              <a:noFill/>
            </a:ln>
            <a:effectLst/>
          </c:spPr>
          <c:invertIfNegative val="0"/>
          <c:dLbls>
            <c:dLbl>
              <c:idx val="3"/>
              <c:layout>
                <c:manualLayout>
                  <c:x val="-2.5035273293316666E-2"/>
                  <c:y val="0"/>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1BF-0F44-B099-F03233AB7EC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it-IT"/>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'TABLES 1-3 Payments to projects'!$D$7:$D$13</c:f>
              <c:numCache>
                <c:formatCode>@</c:formatCode>
                <c:ptCount val="7"/>
                <c:pt idx="0">
                  <c:v>2021</c:v>
                </c:pt>
                <c:pt idx="1">
                  <c:v>2022</c:v>
                </c:pt>
                <c:pt idx="2">
                  <c:v>2023</c:v>
                </c:pt>
                <c:pt idx="3">
                  <c:v>2024</c:v>
                </c:pt>
                <c:pt idx="4">
                  <c:v>2025</c:v>
                </c:pt>
                <c:pt idx="5">
                  <c:v>2026</c:v>
                </c:pt>
                <c:pt idx="6">
                  <c:v>2027</c:v>
                </c:pt>
              </c:numCache>
            </c:numRef>
          </c:cat>
          <c:val>
            <c:numRef>
              <c:f>'TABLES 1-3 Payments to projects'!$E$7:$E$13</c:f>
              <c:numCache>
                <c:formatCode>#,##0</c:formatCode>
                <c:ptCount val="7"/>
                <c:pt idx="0">
                  <c:v>409091</c:v>
                </c:pt>
                <c:pt idx="1">
                  <c:v>818181.83333333349</c:v>
                </c:pt>
                <c:pt idx="2">
                  <c:v>9632727.2878787909</c:v>
                </c:pt>
                <c:pt idx="3">
                  <c:v>14040000.015151516</c:v>
                </c:pt>
                <c:pt idx="4">
                  <c:v>14040000.015151523</c:v>
                </c:pt>
                <c:pt idx="5">
                  <c:v>16243636.378787875</c:v>
                </c:pt>
                <c:pt idx="6">
                  <c:v>4816363.727272734</c:v>
                </c:pt>
              </c:numCache>
            </c:numRef>
          </c:val>
          <c:extLst>
            <c:ext xmlns:c16="http://schemas.microsoft.com/office/drawing/2014/chart" uri="{C3380CC4-5D6E-409C-BE32-E72D297353CC}">
              <c16:uniqueId val="{00000001-BB0D-7A44-B27E-F211AB9E1B61}"/>
            </c:ext>
          </c:extLst>
        </c:ser>
        <c:dLbls>
          <c:showLegendKey val="0"/>
          <c:showVal val="0"/>
          <c:showCatName val="0"/>
          <c:showSerName val="0"/>
          <c:showPercent val="0"/>
          <c:showBubbleSize val="0"/>
        </c:dLbls>
        <c:gapWidth val="219"/>
        <c:overlap val="-27"/>
        <c:axId val="1133816288"/>
        <c:axId val="1063065696"/>
      </c:barChart>
      <c:catAx>
        <c:axId val="1133816288"/>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it-IT"/>
          </a:p>
        </c:txPr>
        <c:crossAx val="1063065696"/>
        <c:crosses val="autoZero"/>
        <c:auto val="1"/>
        <c:lblAlgn val="ctr"/>
        <c:lblOffset val="100"/>
        <c:noMultiLvlLbl val="0"/>
      </c:catAx>
      <c:valAx>
        <c:axId val="1063065696"/>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crossAx val="1133816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030829610248563"/>
          <c:y val="2.2964509394572025E-2"/>
          <c:w val="0.72969170389751437"/>
          <c:h val="0.95407098121085598"/>
        </c:manualLayout>
      </c:layout>
      <c:scatterChart>
        <c:scatterStyle val="lineMarker"/>
        <c:varyColors val="0"/>
        <c:ser>
          <c:idx val="4"/>
          <c:order val="0"/>
          <c:spPr>
            <a:ln w="25400">
              <a:noFill/>
            </a:ln>
          </c:spPr>
          <c:xVal>
            <c:strRef>
              <c:f>'TABLES 1-3 Payments to projects'!$D$20:$D$23</c:f>
              <c:strCache>
                <c:ptCount val="4"/>
                <c:pt idx="0">
                  <c:v>Advance</c:v>
                </c:pt>
                <c:pt idx="1">
                  <c:v>1st payments</c:v>
                </c:pt>
                <c:pt idx="2">
                  <c:v>2nd payments</c:v>
                </c:pt>
                <c:pt idx="3">
                  <c:v>Final payments</c:v>
                </c:pt>
              </c:strCache>
            </c:strRef>
          </c:xVal>
          <c:yVal>
            <c:numRef>
              <c:f>'TABLES 1-3 Payments to projects'!$E$20:$E$23</c:f>
              <c:numCache>
                <c:formatCode>[$-409]mmmm\-yyyy;@</c:formatCode>
                <c:ptCount val="4"/>
                <c:pt idx="0">
                  <c:v>45108</c:v>
                </c:pt>
                <c:pt idx="1">
                  <c:v>45536</c:v>
                </c:pt>
                <c:pt idx="2">
                  <c:v>45809</c:v>
                </c:pt>
                <c:pt idx="3">
                  <c:v>46082</c:v>
                </c:pt>
              </c:numCache>
            </c:numRef>
          </c:yVal>
          <c:smooth val="0"/>
          <c:extLst>
            <c:ext xmlns:c16="http://schemas.microsoft.com/office/drawing/2014/chart" uri="{C3380CC4-5D6E-409C-BE32-E72D297353CC}">
              <c16:uniqueId val="{00000014-352E-9147-9F47-AC4FC2637524}"/>
            </c:ext>
          </c:extLst>
        </c:ser>
        <c:ser>
          <c:idx val="5"/>
          <c:order val="1"/>
          <c:spPr>
            <a:ln w="25400" cap="rnd">
              <a:noFill/>
              <a:round/>
            </a:ln>
            <a:effectLst/>
          </c:spPr>
          <c:xVal>
            <c:strRef>
              <c:f>'TABLES 1-3 Payments to projects'!$D$20:$D$23</c:f>
              <c:strCache>
                <c:ptCount val="4"/>
                <c:pt idx="0">
                  <c:v>Advance</c:v>
                </c:pt>
                <c:pt idx="1">
                  <c:v>1st payments</c:v>
                </c:pt>
                <c:pt idx="2">
                  <c:v>2nd payments</c:v>
                </c:pt>
                <c:pt idx="3">
                  <c:v>Final payments</c:v>
                </c:pt>
              </c:strCache>
            </c:strRef>
          </c:xVal>
          <c:yVal>
            <c:numRef>
              <c:f>'TABLES 1-3 Payments to projects'!$E$20:$E$23</c:f>
              <c:numCache>
                <c:formatCode>[$-409]mmmm\-yyyy;@</c:formatCode>
                <c:ptCount val="4"/>
                <c:pt idx="0">
                  <c:v>45108</c:v>
                </c:pt>
                <c:pt idx="1">
                  <c:v>45536</c:v>
                </c:pt>
                <c:pt idx="2">
                  <c:v>45809</c:v>
                </c:pt>
                <c:pt idx="3">
                  <c:v>46082</c:v>
                </c:pt>
              </c:numCache>
            </c:numRef>
          </c:yVal>
          <c:smooth val="0"/>
          <c:extLst>
            <c:ext xmlns:c16="http://schemas.microsoft.com/office/drawing/2014/chart" uri="{C3380CC4-5D6E-409C-BE32-E72D297353CC}">
              <c16:uniqueId val="{00000015-352E-9147-9F47-AC4FC2637524}"/>
            </c:ext>
          </c:extLst>
        </c:ser>
        <c:ser>
          <c:idx val="6"/>
          <c:order val="2"/>
          <c:spPr>
            <a:ln w="25400">
              <a:noFill/>
            </a:ln>
          </c:spPr>
          <c:xVal>
            <c:strRef>
              <c:f>'TABLES 1-3 Payments to projects'!$D$20:$D$23</c:f>
              <c:strCache>
                <c:ptCount val="4"/>
                <c:pt idx="0">
                  <c:v>Advance</c:v>
                </c:pt>
                <c:pt idx="1">
                  <c:v>1st payments</c:v>
                </c:pt>
                <c:pt idx="2">
                  <c:v>2nd payments</c:v>
                </c:pt>
                <c:pt idx="3">
                  <c:v>Final payments</c:v>
                </c:pt>
              </c:strCache>
            </c:strRef>
          </c:xVal>
          <c:yVal>
            <c:numRef>
              <c:f>'TABLES 1-3 Payments to projects'!$E$20:$E$23</c:f>
              <c:numCache>
                <c:formatCode>[$-409]mmmm\-yyyy;@</c:formatCode>
                <c:ptCount val="4"/>
                <c:pt idx="0">
                  <c:v>45108</c:v>
                </c:pt>
                <c:pt idx="1">
                  <c:v>45536</c:v>
                </c:pt>
                <c:pt idx="2">
                  <c:v>45809</c:v>
                </c:pt>
                <c:pt idx="3">
                  <c:v>46082</c:v>
                </c:pt>
              </c:numCache>
            </c:numRef>
          </c:yVal>
          <c:smooth val="0"/>
          <c:extLst>
            <c:ext xmlns:c16="http://schemas.microsoft.com/office/drawing/2014/chart" uri="{C3380CC4-5D6E-409C-BE32-E72D297353CC}">
              <c16:uniqueId val="{00000016-352E-9147-9F47-AC4FC2637524}"/>
            </c:ext>
          </c:extLst>
        </c:ser>
        <c:ser>
          <c:idx val="7"/>
          <c:order val="3"/>
          <c:spPr>
            <a:ln w="25400" cap="rnd">
              <a:noFill/>
              <a:round/>
            </a:ln>
            <a:effectLst/>
          </c:spPr>
          <c:xVal>
            <c:strRef>
              <c:f>'TABLES 1-3 Payments to projects'!$D$20:$D$23</c:f>
              <c:strCache>
                <c:ptCount val="4"/>
                <c:pt idx="0">
                  <c:v>Advance</c:v>
                </c:pt>
                <c:pt idx="1">
                  <c:v>1st payments</c:v>
                </c:pt>
                <c:pt idx="2">
                  <c:v>2nd payments</c:v>
                </c:pt>
                <c:pt idx="3">
                  <c:v>Final payments</c:v>
                </c:pt>
              </c:strCache>
            </c:strRef>
          </c:xVal>
          <c:yVal>
            <c:numRef>
              <c:f>'TABLES 1-3 Payments to projects'!$E$20:$E$23</c:f>
              <c:numCache>
                <c:formatCode>[$-409]mmmm\-yyyy;@</c:formatCode>
                <c:ptCount val="4"/>
                <c:pt idx="0">
                  <c:v>45108</c:v>
                </c:pt>
                <c:pt idx="1">
                  <c:v>45536</c:v>
                </c:pt>
                <c:pt idx="2">
                  <c:v>45809</c:v>
                </c:pt>
                <c:pt idx="3">
                  <c:v>46082</c:v>
                </c:pt>
              </c:numCache>
            </c:numRef>
          </c:yVal>
          <c:smooth val="0"/>
          <c:extLst>
            <c:ext xmlns:c16="http://schemas.microsoft.com/office/drawing/2014/chart" uri="{C3380CC4-5D6E-409C-BE32-E72D297353CC}">
              <c16:uniqueId val="{00000017-352E-9147-9F47-AC4FC2637524}"/>
            </c:ext>
          </c:extLst>
        </c:ser>
        <c:ser>
          <c:idx val="2"/>
          <c:order val="4"/>
          <c:spPr>
            <a:ln w="25400">
              <a:noFill/>
            </a:ln>
          </c:spPr>
          <c:xVal>
            <c:strRef>
              <c:f>'TABLES 1-3 Payments to projects'!$D$20:$D$23</c:f>
              <c:strCache>
                <c:ptCount val="4"/>
                <c:pt idx="0">
                  <c:v>Advance</c:v>
                </c:pt>
                <c:pt idx="1">
                  <c:v>1st payments</c:v>
                </c:pt>
                <c:pt idx="2">
                  <c:v>2nd payments</c:v>
                </c:pt>
                <c:pt idx="3">
                  <c:v>Final payments</c:v>
                </c:pt>
              </c:strCache>
            </c:strRef>
          </c:xVal>
          <c:yVal>
            <c:numRef>
              <c:f>'TABLES 1-3 Payments to projects'!$E$20:$E$23</c:f>
              <c:numCache>
                <c:formatCode>[$-409]mmmm\-yyyy;@</c:formatCode>
                <c:ptCount val="4"/>
                <c:pt idx="0">
                  <c:v>45108</c:v>
                </c:pt>
                <c:pt idx="1">
                  <c:v>45536</c:v>
                </c:pt>
                <c:pt idx="2">
                  <c:v>45809</c:v>
                </c:pt>
                <c:pt idx="3">
                  <c:v>46082</c:v>
                </c:pt>
              </c:numCache>
            </c:numRef>
          </c:yVal>
          <c:smooth val="0"/>
          <c:extLst>
            <c:ext xmlns:c16="http://schemas.microsoft.com/office/drawing/2014/chart" uri="{C3380CC4-5D6E-409C-BE32-E72D297353CC}">
              <c16:uniqueId val="{0000000D-352E-9147-9F47-AC4FC2637524}"/>
            </c:ext>
          </c:extLst>
        </c:ser>
        <c:ser>
          <c:idx val="3"/>
          <c:order val="5"/>
          <c:spPr>
            <a:ln w="25400" cap="rnd">
              <a:noFill/>
              <a:round/>
            </a:ln>
            <a:effectLst/>
          </c:spPr>
          <c:xVal>
            <c:strRef>
              <c:f>'TABLES 1-3 Payments to projects'!$D$20:$D$23</c:f>
              <c:strCache>
                <c:ptCount val="4"/>
                <c:pt idx="0">
                  <c:v>Advance</c:v>
                </c:pt>
                <c:pt idx="1">
                  <c:v>1st payments</c:v>
                </c:pt>
                <c:pt idx="2">
                  <c:v>2nd payments</c:v>
                </c:pt>
                <c:pt idx="3">
                  <c:v>Final payments</c:v>
                </c:pt>
              </c:strCache>
            </c:strRef>
          </c:xVal>
          <c:yVal>
            <c:numRef>
              <c:f>'TABLES 1-3 Payments to projects'!$E$20:$E$23</c:f>
              <c:numCache>
                <c:formatCode>[$-409]mmmm\-yyyy;@</c:formatCode>
                <c:ptCount val="4"/>
                <c:pt idx="0">
                  <c:v>45108</c:v>
                </c:pt>
                <c:pt idx="1">
                  <c:v>45536</c:v>
                </c:pt>
                <c:pt idx="2">
                  <c:v>45809</c:v>
                </c:pt>
                <c:pt idx="3">
                  <c:v>46082</c:v>
                </c:pt>
              </c:numCache>
            </c:numRef>
          </c:yVal>
          <c:smooth val="0"/>
          <c:extLst>
            <c:ext xmlns:c16="http://schemas.microsoft.com/office/drawing/2014/chart" uri="{C3380CC4-5D6E-409C-BE32-E72D297353CC}">
              <c16:uniqueId val="{0000000F-352E-9147-9F47-AC4FC2637524}"/>
            </c:ext>
          </c:extLst>
        </c:ser>
        <c:ser>
          <c:idx val="1"/>
          <c:order val="6"/>
          <c:spPr>
            <a:ln w="25400">
              <a:noFill/>
            </a:ln>
          </c:spPr>
          <c:xVal>
            <c:strRef>
              <c:f>'TABLES 1-3 Payments to projects'!$D$20:$D$23</c:f>
              <c:strCache>
                <c:ptCount val="4"/>
                <c:pt idx="0">
                  <c:v>Advance</c:v>
                </c:pt>
                <c:pt idx="1">
                  <c:v>1st payments</c:v>
                </c:pt>
                <c:pt idx="2">
                  <c:v>2nd payments</c:v>
                </c:pt>
                <c:pt idx="3">
                  <c:v>Final payments</c:v>
                </c:pt>
              </c:strCache>
            </c:strRef>
          </c:xVal>
          <c:yVal>
            <c:numRef>
              <c:f>'TABLES 1-3 Payments to projects'!$E$20:$E$23</c:f>
              <c:numCache>
                <c:formatCode>[$-409]mmmm\-yyyy;@</c:formatCode>
                <c:ptCount val="4"/>
                <c:pt idx="0">
                  <c:v>45108</c:v>
                </c:pt>
                <c:pt idx="1">
                  <c:v>45536</c:v>
                </c:pt>
                <c:pt idx="2">
                  <c:v>45809</c:v>
                </c:pt>
                <c:pt idx="3">
                  <c:v>46082</c:v>
                </c:pt>
              </c:numCache>
            </c:numRef>
          </c:yVal>
          <c:smooth val="0"/>
          <c:extLst>
            <c:ext xmlns:c16="http://schemas.microsoft.com/office/drawing/2014/chart" uri="{C3380CC4-5D6E-409C-BE32-E72D297353CC}">
              <c16:uniqueId val="{00000011-352E-9147-9F47-AC4FC2637524}"/>
            </c:ext>
          </c:extLst>
        </c:ser>
        <c:ser>
          <c:idx val="0"/>
          <c:order val="7"/>
          <c:spPr>
            <a:ln w="25400" cap="rnd">
              <a:noFill/>
              <a:round/>
            </a:ln>
            <a:effectLst/>
          </c:spPr>
          <c:marker>
            <c:symbol val="circle"/>
            <c:size val="5"/>
            <c:spPr>
              <a:solidFill>
                <a:schemeClr val="accent2"/>
              </a:solidFill>
              <a:ln w="63500">
                <a:solidFill>
                  <a:schemeClr val="accent2"/>
                </a:solidFill>
              </a:ln>
              <a:effectLst/>
            </c:spPr>
          </c:marker>
          <c:dLbls>
            <c:dLbl>
              <c:idx val="0"/>
              <c:spPr>
                <a:noFill/>
                <a:ln>
                  <a:noFill/>
                </a:ln>
                <a:effectLst/>
              </c:spPr>
              <c:txPr>
                <a:bodyPr rot="0" spcFirstLastPara="1" vertOverflow="ellipsis" vert="horz" wrap="square" anchor="ctr" anchorCtr="0"/>
                <a:lstStyle/>
                <a:p>
                  <a:pPr algn="l">
                    <a:defRPr sz="1000" b="1" i="0" u="none" strike="noStrike" kern="1200" baseline="0">
                      <a:solidFill>
                        <a:schemeClr val="tx1">
                          <a:lumMod val="75000"/>
                          <a:lumOff val="25000"/>
                        </a:schemeClr>
                      </a:solidFill>
                      <a:latin typeface="Century Gothic" panose="020B0502020202020204" pitchFamily="34" charset="0"/>
                      <a:ea typeface="+mn-ea"/>
                      <a:cs typeface="+mn-cs"/>
                    </a:defRPr>
                  </a:pPr>
                  <a:endParaRPr lang="it-IT"/>
                </a:p>
              </c:txPr>
              <c:showLegendKey val="0"/>
              <c:showVal val="1"/>
              <c:showCatName val="1"/>
              <c:showSerName val="0"/>
              <c:showPercent val="0"/>
              <c:showBubbleSize val="0"/>
              <c:extLst>
                <c:ext xmlns:c15="http://schemas.microsoft.com/office/drawing/2012/chart" uri="{CE6537A1-D6FC-4f65-9D91-7224C49458BB}">
                  <c15:layout>
                    <c:manualLayout>
                      <c:w val="0.33917808219178075"/>
                      <c:h val="9.8413361169102292E-2"/>
                    </c:manualLayout>
                  </c15:layout>
                </c:ext>
                <c:ext xmlns:c16="http://schemas.microsoft.com/office/drawing/2014/chart" uri="{C3380CC4-5D6E-409C-BE32-E72D297353CC}">
                  <c16:uniqueId val="{00000018-352E-9147-9F47-AC4FC2637524}"/>
                </c:ext>
              </c:extLst>
            </c:dLbl>
            <c:dLbl>
              <c:idx val="1"/>
              <c:spPr>
                <a:noFill/>
                <a:ln>
                  <a:noFill/>
                </a:ln>
                <a:effectLst/>
              </c:spPr>
              <c:txPr>
                <a:bodyPr rot="0" spcFirstLastPara="1" vertOverflow="ellipsis" vert="horz" wrap="square" anchor="ctr" anchorCtr="0"/>
                <a:lstStyle/>
                <a:p>
                  <a:pPr algn="l">
                    <a:defRPr sz="1000" b="1" i="0" u="none" strike="noStrike" kern="1200" baseline="0">
                      <a:solidFill>
                        <a:schemeClr val="tx1">
                          <a:lumMod val="75000"/>
                          <a:lumOff val="25000"/>
                        </a:schemeClr>
                      </a:solidFill>
                      <a:latin typeface="Century Gothic" panose="020B0502020202020204" pitchFamily="34" charset="0"/>
                      <a:ea typeface="+mn-ea"/>
                      <a:cs typeface="+mn-cs"/>
                    </a:defRPr>
                  </a:pPr>
                  <a:endParaRPr lang="it-IT"/>
                </a:p>
              </c:txPr>
              <c:showLegendKey val="0"/>
              <c:showVal val="1"/>
              <c:showCatName val="1"/>
              <c:showSerName val="0"/>
              <c:showPercent val="0"/>
              <c:showBubbleSize val="0"/>
              <c:extLst>
                <c:ext xmlns:c15="http://schemas.microsoft.com/office/drawing/2012/chart" uri="{CE6537A1-D6FC-4f65-9D91-7224C49458BB}">
                  <c15:layout>
                    <c:manualLayout>
                      <c:w val="0.39520547945205475"/>
                      <c:h val="8.797494780793319E-2"/>
                    </c:manualLayout>
                  </c15:layout>
                </c:ext>
                <c:ext xmlns:c16="http://schemas.microsoft.com/office/drawing/2014/chart" uri="{C3380CC4-5D6E-409C-BE32-E72D297353CC}">
                  <c16:uniqueId val="{00000019-352E-9147-9F47-AC4FC2637524}"/>
                </c:ext>
              </c:extLst>
            </c:dLbl>
            <c:dLbl>
              <c:idx val="2"/>
              <c:spPr>
                <a:noFill/>
                <a:ln>
                  <a:noFill/>
                </a:ln>
                <a:effectLst/>
              </c:spPr>
              <c:txPr>
                <a:bodyPr rot="0" spcFirstLastPara="1" vertOverflow="ellipsis" vert="horz" wrap="square" anchor="ctr" anchorCtr="0"/>
                <a:lstStyle/>
                <a:p>
                  <a:pPr algn="l">
                    <a:defRPr sz="1000" b="1" i="0" u="none" strike="noStrike" kern="1200" baseline="0">
                      <a:solidFill>
                        <a:schemeClr val="tx1">
                          <a:lumMod val="75000"/>
                          <a:lumOff val="25000"/>
                        </a:schemeClr>
                      </a:solidFill>
                      <a:latin typeface="Century Gothic" panose="020B0502020202020204" pitchFamily="34" charset="0"/>
                      <a:ea typeface="+mn-ea"/>
                      <a:cs typeface="+mn-cs"/>
                    </a:defRPr>
                  </a:pPr>
                  <a:endParaRPr lang="it-IT"/>
                </a:p>
              </c:txPr>
              <c:showLegendKey val="0"/>
              <c:showVal val="1"/>
              <c:showCatName val="1"/>
              <c:showSerName val="0"/>
              <c:showPercent val="0"/>
              <c:showBubbleSize val="0"/>
              <c:extLst>
                <c:ext xmlns:c15="http://schemas.microsoft.com/office/drawing/2012/chart" uri="{CE6537A1-D6FC-4f65-9D91-7224C49458BB}">
                  <c15:layout>
                    <c:manualLayout>
                      <c:w val="0.31047945205479455"/>
                      <c:h val="9.8413361169102292E-2"/>
                    </c:manualLayout>
                  </c15:layout>
                </c:ext>
                <c:ext xmlns:c16="http://schemas.microsoft.com/office/drawing/2014/chart" uri="{C3380CC4-5D6E-409C-BE32-E72D297353CC}">
                  <c16:uniqueId val="{0000001A-352E-9147-9F47-AC4FC2637524}"/>
                </c:ext>
              </c:extLst>
            </c:dLbl>
            <c:dLbl>
              <c:idx val="3"/>
              <c:layout>
                <c:manualLayout>
                  <c:x val="-6.5068493150684928E-2"/>
                  <c:y val="4.6972860125260953E-2"/>
                </c:manualLayout>
              </c:layout>
              <c:showLegendKey val="0"/>
              <c:showVal val="1"/>
              <c:showCatName val="1"/>
              <c:showSerName val="0"/>
              <c:showPercent val="0"/>
              <c:showBubbleSize val="0"/>
              <c:extLst>
                <c:ext xmlns:c15="http://schemas.microsoft.com/office/drawing/2012/chart" uri="{CE6537A1-D6FC-4f65-9D91-7224C49458BB}">
                  <c15:layout>
                    <c:manualLayout>
                      <c:w val="0.30705479452054796"/>
                      <c:h val="6.2922755741127337E-2"/>
                    </c:manualLayout>
                  </c15:layout>
                </c:ext>
                <c:ext xmlns:c16="http://schemas.microsoft.com/office/drawing/2014/chart" uri="{C3380CC4-5D6E-409C-BE32-E72D297353CC}">
                  <c16:uniqueId val="{0000001B-352E-9147-9F47-AC4FC2637524}"/>
                </c:ext>
              </c:extLst>
            </c:dLbl>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Century Gothic" panose="020B0502020202020204" pitchFamily="34" charset="0"/>
                    <a:ea typeface="+mn-ea"/>
                    <a:cs typeface="+mn-cs"/>
                  </a:defRPr>
                </a:pPr>
                <a:endParaRPr lang="it-IT"/>
              </a:p>
            </c:txPr>
            <c:showLegendKey val="0"/>
            <c:showVal val="1"/>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'TABLES 1-3 Payments to projects'!$D$20:$D$23</c:f>
              <c:strCache>
                <c:ptCount val="4"/>
                <c:pt idx="0">
                  <c:v>Advance</c:v>
                </c:pt>
                <c:pt idx="1">
                  <c:v>1st payments</c:v>
                </c:pt>
                <c:pt idx="2">
                  <c:v>2nd payments</c:v>
                </c:pt>
                <c:pt idx="3">
                  <c:v>Final payments</c:v>
                </c:pt>
              </c:strCache>
            </c:strRef>
          </c:xVal>
          <c:yVal>
            <c:numRef>
              <c:f>'TABLES 1-3 Payments to projects'!$E$20:$E$23</c:f>
              <c:numCache>
                <c:formatCode>[$-409]mmmm\-yyyy;@</c:formatCode>
                <c:ptCount val="4"/>
                <c:pt idx="0">
                  <c:v>45108</c:v>
                </c:pt>
                <c:pt idx="1">
                  <c:v>45536</c:v>
                </c:pt>
                <c:pt idx="2">
                  <c:v>45809</c:v>
                </c:pt>
                <c:pt idx="3">
                  <c:v>46082</c:v>
                </c:pt>
              </c:numCache>
            </c:numRef>
          </c:yVal>
          <c:smooth val="0"/>
          <c:extLst>
            <c:ext xmlns:c16="http://schemas.microsoft.com/office/drawing/2014/chart" uri="{C3380CC4-5D6E-409C-BE32-E72D297353CC}">
              <c16:uniqueId val="{00000013-352E-9147-9F47-AC4FC2637524}"/>
            </c:ext>
          </c:extLst>
        </c:ser>
        <c:dLbls>
          <c:showLegendKey val="0"/>
          <c:showVal val="0"/>
          <c:showCatName val="0"/>
          <c:showSerName val="0"/>
          <c:showPercent val="0"/>
          <c:showBubbleSize val="0"/>
        </c:dLbls>
        <c:axId val="1190223920"/>
        <c:axId val="1113360608"/>
      </c:scatterChart>
      <c:valAx>
        <c:axId val="1190223920"/>
        <c:scaling>
          <c:orientation val="minMax"/>
        </c:scaling>
        <c:delete val="1"/>
        <c:axPos val="t"/>
        <c:majorGridlines>
          <c:spPr>
            <a:ln w="9525" cap="flat" cmpd="sng" algn="ctr">
              <a:solidFill>
                <a:schemeClr val="bg1">
                  <a:lumMod val="95000"/>
                </a:schemeClr>
              </a:solidFill>
              <a:round/>
            </a:ln>
            <a:effectLst/>
          </c:spPr>
        </c:majorGridlines>
        <c:numFmt formatCode="General" sourceLinked="1"/>
        <c:majorTickMark val="none"/>
        <c:minorTickMark val="none"/>
        <c:tickLblPos val="nextTo"/>
        <c:crossAx val="1113360608"/>
        <c:crosses val="autoZero"/>
        <c:crossBetween val="midCat"/>
      </c:valAx>
      <c:valAx>
        <c:axId val="1113360608"/>
        <c:scaling>
          <c:orientation val="maxMin"/>
          <c:max val="46900"/>
        </c:scaling>
        <c:delete val="0"/>
        <c:axPos val="l"/>
        <c:majorGridlines>
          <c:spPr>
            <a:ln w="9525" cap="flat" cmpd="sng" algn="ctr">
              <a:solidFill>
                <a:schemeClr val="bg1">
                  <a:lumMod val="95000"/>
                </a:schemeClr>
              </a:solidFill>
              <a:round/>
            </a:ln>
            <a:effectLst/>
          </c:spPr>
        </c:majorGridlines>
        <c:numFmt formatCode="[$-409]mmmm\-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it-IT"/>
          </a:p>
        </c:txPr>
        <c:crossAx val="1190223920"/>
        <c:crosses val="autoZero"/>
        <c:crossBetween val="midCat"/>
        <c:majorUnit val="90"/>
        <c:minorUnit val="90"/>
      </c:valAx>
      <c:spPr>
        <a:solidFill>
          <a:schemeClr val="tx2">
            <a:lumMod val="20000"/>
            <a:lumOff val="80000"/>
          </a:schemeClr>
        </a:solidFill>
        <a:ln>
          <a:noFill/>
        </a:ln>
        <a:effectLst/>
      </c:spPr>
    </c:plotArea>
    <c:plotVisOnly val="1"/>
    <c:dispBlanksAs val="zero"/>
    <c:showDLblsOverMax val="0"/>
    <c:extLst/>
  </c:chart>
  <c:spPr>
    <a:ln>
      <a:noFill/>
    </a:ln>
  </c:spPr>
  <c:txPr>
    <a:bodyPr/>
    <a:lstStyle/>
    <a:p>
      <a:pPr>
        <a:defRPr>
          <a:latin typeface="Century Gothic" panose="020B0502020202020204" pitchFamily="34" charset="0"/>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273972602739725E-2"/>
          <c:y val="2.2964509394572025E-2"/>
          <c:w val="0.98576277684390556"/>
          <c:h val="0.95407098121085598"/>
        </c:manualLayout>
      </c:layout>
      <c:scatterChart>
        <c:scatterStyle val="lineMarker"/>
        <c:varyColors val="0"/>
        <c:ser>
          <c:idx val="1"/>
          <c:order val="0"/>
          <c:spPr>
            <a:ln w="19050">
              <a:noFill/>
            </a:ln>
          </c:spPr>
          <c:xVal>
            <c:strRef>
              <c:f>'TABLES 1-3 Payments to projects'!$D$24:$D$27</c:f>
              <c:strCache>
                <c:ptCount val="4"/>
                <c:pt idx="0">
                  <c:v>Advance</c:v>
                </c:pt>
                <c:pt idx="1">
                  <c:v>1st payments</c:v>
                </c:pt>
                <c:pt idx="2">
                  <c:v>2nd payments</c:v>
                </c:pt>
                <c:pt idx="3">
                  <c:v>Final payments</c:v>
                </c:pt>
              </c:strCache>
            </c:strRef>
          </c:xVal>
          <c:yVal>
            <c:numRef>
              <c:f>'TABLES 1-3 Payments to projects'!$E$24:$E$27</c:f>
              <c:numCache>
                <c:formatCode>[$-409]mmmm\-yyyy;@</c:formatCode>
                <c:ptCount val="4"/>
                <c:pt idx="0">
                  <c:v>45413</c:v>
                </c:pt>
                <c:pt idx="1">
                  <c:v>45839</c:v>
                </c:pt>
                <c:pt idx="2">
                  <c:v>46113</c:v>
                </c:pt>
                <c:pt idx="3">
                  <c:v>46388</c:v>
                </c:pt>
              </c:numCache>
            </c:numRef>
          </c:yVal>
          <c:smooth val="0"/>
          <c:extLst>
            <c:ext xmlns:c16="http://schemas.microsoft.com/office/drawing/2014/chart" uri="{C3380CC4-5D6E-409C-BE32-E72D297353CC}">
              <c16:uniqueId val="{00000008-DDBA-2246-9DC1-7115481C9508}"/>
            </c:ext>
          </c:extLst>
        </c:ser>
        <c:ser>
          <c:idx val="3"/>
          <c:order val="1"/>
          <c:spPr>
            <a:ln w="19050">
              <a:noFill/>
            </a:ln>
          </c:spPr>
          <c:xVal>
            <c:strRef>
              <c:f>'TABLES 1-3 Payments to projects'!$D$24:$D$27</c:f>
              <c:strCache>
                <c:ptCount val="4"/>
                <c:pt idx="0">
                  <c:v>Advance</c:v>
                </c:pt>
                <c:pt idx="1">
                  <c:v>1st payments</c:v>
                </c:pt>
                <c:pt idx="2">
                  <c:v>2nd payments</c:v>
                </c:pt>
                <c:pt idx="3">
                  <c:v>Final payments</c:v>
                </c:pt>
              </c:strCache>
            </c:strRef>
          </c:xVal>
          <c:yVal>
            <c:numRef>
              <c:f>'TABLES 1-3 Payments to projects'!$E$24:$E$27</c:f>
              <c:numCache>
                <c:formatCode>[$-409]mmmm\-yyyy;@</c:formatCode>
                <c:ptCount val="4"/>
                <c:pt idx="0">
                  <c:v>45413</c:v>
                </c:pt>
                <c:pt idx="1">
                  <c:v>45839</c:v>
                </c:pt>
                <c:pt idx="2">
                  <c:v>46113</c:v>
                </c:pt>
                <c:pt idx="3">
                  <c:v>46388</c:v>
                </c:pt>
              </c:numCache>
            </c:numRef>
          </c:yVal>
          <c:smooth val="0"/>
          <c:extLst>
            <c:ext xmlns:c16="http://schemas.microsoft.com/office/drawing/2014/chart" uri="{C3380CC4-5D6E-409C-BE32-E72D297353CC}">
              <c16:uniqueId val="{00000009-DDBA-2246-9DC1-7115481C9508}"/>
            </c:ext>
          </c:extLst>
        </c:ser>
        <c:ser>
          <c:idx val="2"/>
          <c:order val="2"/>
          <c:spPr>
            <a:ln w="19050">
              <a:noFill/>
            </a:ln>
          </c:spPr>
          <c:marker>
            <c:symbol val="circle"/>
            <c:size val="5"/>
            <c:spPr>
              <a:solidFill>
                <a:schemeClr val="accent2"/>
              </a:solidFill>
              <a:ln w="63500">
                <a:solidFill>
                  <a:schemeClr val="accent2"/>
                </a:solidFill>
              </a:ln>
              <a:effectLst/>
            </c:spPr>
          </c:marker>
          <c:xVal>
            <c:strRef>
              <c:f>'TABLES 1-3 Payments to projects'!$D$24:$D$27</c:f>
              <c:strCache>
                <c:ptCount val="4"/>
                <c:pt idx="0">
                  <c:v>Advance</c:v>
                </c:pt>
                <c:pt idx="1">
                  <c:v>1st payments</c:v>
                </c:pt>
                <c:pt idx="2">
                  <c:v>2nd payments</c:v>
                </c:pt>
                <c:pt idx="3">
                  <c:v>Final payments</c:v>
                </c:pt>
              </c:strCache>
            </c:strRef>
          </c:xVal>
          <c:yVal>
            <c:numRef>
              <c:f>'TABLES 1-3 Payments to projects'!$E$24:$E$27</c:f>
              <c:numCache>
                <c:formatCode>[$-409]mmmm\-yyyy;@</c:formatCode>
                <c:ptCount val="4"/>
                <c:pt idx="0">
                  <c:v>45413</c:v>
                </c:pt>
                <c:pt idx="1">
                  <c:v>45839</c:v>
                </c:pt>
                <c:pt idx="2">
                  <c:v>46113</c:v>
                </c:pt>
                <c:pt idx="3">
                  <c:v>46388</c:v>
                </c:pt>
              </c:numCache>
            </c:numRef>
          </c:yVal>
          <c:smooth val="0"/>
          <c:extLst>
            <c:ext xmlns:c16="http://schemas.microsoft.com/office/drawing/2014/chart" uri="{C3380CC4-5D6E-409C-BE32-E72D297353CC}">
              <c16:uniqueId val="{00000005-DDBA-2246-9DC1-7115481C9508}"/>
            </c:ext>
          </c:extLst>
        </c:ser>
        <c:ser>
          <c:idx val="0"/>
          <c:order val="3"/>
          <c:spPr>
            <a:ln w="19050">
              <a:noFill/>
            </a:ln>
          </c:spPr>
          <c:marker>
            <c:symbol val="circle"/>
            <c:size val="5"/>
            <c:spPr>
              <a:solidFill>
                <a:schemeClr val="accent2"/>
              </a:solidFill>
              <a:ln w="63500">
                <a:solidFill>
                  <a:schemeClr val="accent2"/>
                </a:solidFill>
              </a:ln>
              <a:effectLst/>
            </c:spPr>
          </c:marker>
          <c:dLbls>
            <c:dLbl>
              <c:idx val="3"/>
              <c:layout>
                <c:manualLayout>
                  <c:x val="-5.9931506849315065E-2"/>
                  <c:y val="4.3841253924679038E-2"/>
                </c:manualLayout>
              </c:layout>
              <c:spPr>
                <a:noFill/>
                <a:ln>
                  <a:noFill/>
                </a:ln>
                <a:effectLst/>
              </c:spPr>
              <c:txPr>
                <a:bodyPr wrap="square" lIns="38100" tIns="19050" rIns="38100" bIns="19050" anchor="ctr" anchorCtr="0">
                  <a:noAutofit/>
                </a:bodyPr>
                <a:lstStyle/>
                <a:p>
                  <a:pPr algn="l">
                    <a:defRPr sz="1000" b="1"/>
                  </a:pPr>
                  <a:endParaRPr lang="it-IT"/>
                </a:p>
              </c:txPr>
              <c:showLegendKey val="0"/>
              <c:showVal val="1"/>
              <c:showCatName val="1"/>
              <c:showSerName val="0"/>
              <c:showPercent val="0"/>
              <c:showBubbleSize val="0"/>
              <c:extLst>
                <c:ext xmlns:c15="http://schemas.microsoft.com/office/drawing/2012/chart" uri="{CE6537A1-D6FC-4f65-9D91-7224C49458BB}">
                  <c15:layout>
                    <c:manualLayout>
                      <c:w val="0.3184931506849315"/>
                      <c:h val="7.9373695198329847E-2"/>
                    </c:manualLayout>
                  </c15:layout>
                </c:ext>
                <c:ext xmlns:c16="http://schemas.microsoft.com/office/drawing/2014/chart" uri="{C3380CC4-5D6E-409C-BE32-E72D297353CC}">
                  <c16:uniqueId val="{0000000D-DDBA-2246-9DC1-7115481C9508}"/>
                </c:ext>
              </c:extLst>
            </c:dLbl>
            <c:spPr>
              <a:noFill/>
              <a:ln>
                <a:noFill/>
              </a:ln>
              <a:effectLst/>
            </c:spPr>
            <c:txPr>
              <a:bodyPr wrap="square" lIns="38100" tIns="19050" rIns="38100" bIns="19050" anchor="ctr" anchorCtr="0">
                <a:spAutoFit/>
              </a:bodyPr>
              <a:lstStyle/>
              <a:p>
                <a:pPr algn="l">
                  <a:defRPr sz="1000" b="1"/>
                </a:pPr>
                <a:endParaRPr lang="it-IT"/>
              </a:p>
            </c:txPr>
            <c:showLegendKey val="0"/>
            <c:showVal val="1"/>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'TABLES 1-3 Payments to projects'!$D$24:$D$27</c:f>
              <c:strCache>
                <c:ptCount val="4"/>
                <c:pt idx="0">
                  <c:v>Advance</c:v>
                </c:pt>
                <c:pt idx="1">
                  <c:v>1st payments</c:v>
                </c:pt>
                <c:pt idx="2">
                  <c:v>2nd payments</c:v>
                </c:pt>
                <c:pt idx="3">
                  <c:v>Final payments</c:v>
                </c:pt>
              </c:strCache>
            </c:strRef>
          </c:xVal>
          <c:yVal>
            <c:numRef>
              <c:f>'TABLES 1-3 Payments to projects'!$E$24:$E$27</c:f>
              <c:numCache>
                <c:formatCode>[$-409]mmmm\-yyyy;@</c:formatCode>
                <c:ptCount val="4"/>
                <c:pt idx="0">
                  <c:v>45413</c:v>
                </c:pt>
                <c:pt idx="1">
                  <c:v>45839</c:v>
                </c:pt>
                <c:pt idx="2">
                  <c:v>46113</c:v>
                </c:pt>
                <c:pt idx="3">
                  <c:v>46388</c:v>
                </c:pt>
              </c:numCache>
            </c:numRef>
          </c:yVal>
          <c:smooth val="0"/>
          <c:extLst>
            <c:ext xmlns:c16="http://schemas.microsoft.com/office/drawing/2014/chart" uri="{C3380CC4-5D6E-409C-BE32-E72D297353CC}">
              <c16:uniqueId val="{00000007-DDBA-2246-9DC1-7115481C9508}"/>
            </c:ext>
          </c:extLst>
        </c:ser>
        <c:dLbls>
          <c:showLegendKey val="0"/>
          <c:showVal val="0"/>
          <c:showCatName val="0"/>
          <c:showSerName val="0"/>
          <c:showPercent val="0"/>
          <c:showBubbleSize val="0"/>
        </c:dLbls>
        <c:axId val="1190223920"/>
        <c:axId val="1113360608"/>
      </c:scatterChart>
      <c:valAx>
        <c:axId val="1190223920"/>
        <c:scaling>
          <c:orientation val="minMax"/>
        </c:scaling>
        <c:delete val="1"/>
        <c:axPos val="t"/>
        <c:majorGridlines>
          <c:spPr>
            <a:ln w="9525" cap="flat" cmpd="sng" algn="ctr">
              <a:solidFill>
                <a:schemeClr val="tx1">
                  <a:lumMod val="15000"/>
                  <a:lumOff val="85000"/>
                </a:schemeClr>
              </a:solidFill>
              <a:round/>
            </a:ln>
            <a:effectLst/>
          </c:spPr>
        </c:majorGridlines>
        <c:numFmt formatCode="[$-409]mmmm\-yyyy;@" sourceLinked="1"/>
        <c:majorTickMark val="none"/>
        <c:minorTickMark val="none"/>
        <c:tickLblPos val="nextTo"/>
        <c:crossAx val="1113360608"/>
        <c:crosses val="autoZero"/>
        <c:crossBetween val="midCat"/>
      </c:valAx>
      <c:valAx>
        <c:axId val="1113360608"/>
        <c:scaling>
          <c:orientation val="maxMin"/>
          <c:max val="46900"/>
          <c:min val="45010"/>
        </c:scaling>
        <c:delete val="1"/>
        <c:axPos val="l"/>
        <c:majorGridlines>
          <c:spPr>
            <a:ln w="9525" cap="flat" cmpd="sng" algn="ctr">
              <a:solidFill>
                <a:schemeClr val="tx1">
                  <a:lumMod val="15000"/>
                  <a:lumOff val="85000"/>
                </a:schemeClr>
              </a:solidFill>
              <a:round/>
            </a:ln>
            <a:effectLst/>
          </c:spPr>
        </c:majorGridlines>
        <c:numFmt formatCode="[$-409]mmmm\-yyyy;@" sourceLinked="1"/>
        <c:majorTickMark val="out"/>
        <c:minorTickMark val="none"/>
        <c:tickLblPos val="nextTo"/>
        <c:crossAx val="1190223920"/>
        <c:crosses val="autoZero"/>
        <c:crossBetween val="midCat"/>
        <c:majorUnit val="90"/>
        <c:minorUnit val="90"/>
      </c:valAx>
      <c:spPr>
        <a:solidFill>
          <a:schemeClr val="accent2">
            <a:lumMod val="20000"/>
            <a:lumOff val="80000"/>
          </a:schemeClr>
        </a:solidFill>
        <a:ln>
          <a:noFill/>
        </a:ln>
        <a:effectLst/>
      </c:spPr>
    </c:plotArea>
    <c:plotVisOnly val="1"/>
    <c:dispBlanksAs val="zero"/>
    <c:showDLblsOverMax val="0"/>
    <c:extLst/>
  </c:chart>
  <c:spPr>
    <a:ln>
      <a:noFill/>
    </a:ln>
  </c:spPr>
  <c:txPr>
    <a:bodyPr/>
    <a:lstStyle/>
    <a:p>
      <a:pPr>
        <a:defRPr>
          <a:latin typeface="Century Gothic" panose="020B0502020202020204" pitchFamily="34" charset="0"/>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2964509394572025E-2"/>
          <c:w val="0.97682119205298013"/>
          <c:h val="0.95407098121085598"/>
        </c:manualLayout>
      </c:layout>
      <c:scatterChart>
        <c:scatterStyle val="lineMarker"/>
        <c:varyColors val="0"/>
        <c:ser>
          <c:idx val="1"/>
          <c:order val="0"/>
          <c:spPr>
            <a:ln w="19050">
              <a:noFill/>
            </a:ln>
          </c:spPr>
          <c:marker>
            <c:spPr>
              <a:ln w="63500"/>
            </c:spPr>
          </c:marker>
          <c:dLbls>
            <c:dLbl>
              <c:idx val="0"/>
              <c:showLegendKey val="0"/>
              <c:showVal val="1"/>
              <c:showCatName val="1"/>
              <c:showSerName val="0"/>
              <c:showPercent val="0"/>
              <c:showBubbleSize val="0"/>
              <c:extLst>
                <c:ext xmlns:c15="http://schemas.microsoft.com/office/drawing/2012/chart" uri="{CE6537A1-D6FC-4f65-9D91-7224C49458BB}">
                  <c15:layout>
                    <c:manualLayout>
                      <c:w val="0.28102272727272726"/>
                      <c:h val="0.13675540291506114"/>
                    </c:manualLayout>
                  </c15:layout>
                </c:ext>
                <c:ext xmlns:c16="http://schemas.microsoft.com/office/drawing/2014/chart" uri="{C3380CC4-5D6E-409C-BE32-E72D297353CC}">
                  <c16:uniqueId val="{00000004-165D-2F4C-8534-1E76EDE49070}"/>
                </c:ext>
              </c:extLst>
            </c:dLbl>
            <c:dLbl>
              <c:idx val="1"/>
              <c:spPr>
                <a:noFill/>
                <a:ln>
                  <a:noFill/>
                </a:ln>
                <a:effectLst/>
              </c:spPr>
              <c:txPr>
                <a:bodyPr wrap="square" lIns="38100" tIns="19050" rIns="38100" bIns="19050" anchor="ctr" anchorCtr="0">
                  <a:spAutoFit/>
                </a:bodyPr>
                <a:lstStyle/>
                <a:p>
                  <a:pPr algn="l">
                    <a:defRPr b="1"/>
                  </a:pPr>
                  <a:endParaRPr lang="it-IT"/>
                </a:p>
              </c:txPr>
              <c:showLegendKey val="0"/>
              <c:showVal val="1"/>
              <c:showCatName val="1"/>
              <c:showSerName val="0"/>
              <c:showPercent val="0"/>
              <c:showBubbleSize val="0"/>
              <c:extLst>
                <c:ext xmlns:c15="http://schemas.microsoft.com/office/drawing/2012/chart" uri="{CE6537A1-D6FC-4f65-9D91-7224C49458BB}">
                  <c15:layout>
                    <c:manualLayout>
                      <c:w val="0.38484848484848477"/>
                      <c:h val="0.11068085106382977"/>
                    </c:manualLayout>
                  </c15:layout>
                </c:ext>
                <c:ext xmlns:c16="http://schemas.microsoft.com/office/drawing/2014/chart" uri="{C3380CC4-5D6E-409C-BE32-E72D297353CC}">
                  <c16:uniqueId val="{00000005-165D-2F4C-8534-1E76EDE49070}"/>
                </c:ext>
              </c:extLst>
            </c:dLbl>
            <c:dLbl>
              <c:idx val="2"/>
              <c:layout>
                <c:manualLayout>
                  <c:x val="4.4837101226190668E-2"/>
                  <c:y val="-3.2094924149838312E-2"/>
                </c:manualLayout>
              </c:layout>
              <c:showLegendKey val="0"/>
              <c:showVal val="1"/>
              <c:showCatName val="1"/>
              <c:showSerName val="0"/>
              <c:showPercent val="0"/>
              <c:showBubbleSize val="0"/>
              <c:extLst>
                <c:ext xmlns:c15="http://schemas.microsoft.com/office/drawing/2012/chart" uri="{CE6537A1-D6FC-4f65-9D91-7224C49458BB}">
                  <c15:layout>
                    <c:manualLayout>
                      <c:w val="0.29772727272727267"/>
                      <c:h val="0.11068085106382977"/>
                    </c:manualLayout>
                  </c15:layout>
                </c:ext>
                <c:ext xmlns:c16="http://schemas.microsoft.com/office/drawing/2014/chart" uri="{C3380CC4-5D6E-409C-BE32-E72D297353CC}">
                  <c16:uniqueId val="{00000006-165D-2F4C-8534-1E76EDE49070}"/>
                </c:ext>
              </c:extLst>
            </c:dLbl>
            <c:dLbl>
              <c:idx val="3"/>
              <c:layout>
                <c:manualLayout>
                  <c:x val="-1.6962549125352794E-2"/>
                  <c:y val="-5.4882206031989914E-2"/>
                </c:manualLayout>
              </c:layout>
              <c:showLegendKey val="0"/>
              <c:showVal val="1"/>
              <c:showCatName val="1"/>
              <c:showSerName val="0"/>
              <c:showPercent val="0"/>
              <c:showBubbleSize val="0"/>
              <c:extLst>
                <c:ext xmlns:c15="http://schemas.microsoft.com/office/drawing/2012/chart" uri="{CE6537A1-D6FC-4f65-9D91-7224C49458BB}">
                  <c15:layout>
                    <c:manualLayout>
                      <c:w val="0.23173632095814212"/>
                      <c:h val="0.13567522897780479"/>
                    </c:manualLayout>
                  </c15:layout>
                </c:ext>
                <c:ext xmlns:c16="http://schemas.microsoft.com/office/drawing/2014/chart" uri="{C3380CC4-5D6E-409C-BE32-E72D297353CC}">
                  <c16:uniqueId val="{00000000-166C-3F41-98B3-756FD3B0DBF6}"/>
                </c:ext>
              </c:extLst>
            </c:dLbl>
            <c:spPr>
              <a:noFill/>
              <a:ln>
                <a:noFill/>
              </a:ln>
              <a:effectLst/>
            </c:spPr>
            <c:txPr>
              <a:bodyPr wrap="square" lIns="38100" tIns="19050" rIns="38100" bIns="19050" anchor="ctr">
                <a:spAutoFit/>
              </a:bodyPr>
              <a:lstStyle/>
              <a:p>
                <a:pPr>
                  <a:defRPr b="1"/>
                </a:pPr>
                <a:endParaRPr lang="it-IT"/>
              </a:p>
            </c:txPr>
            <c:showLegendKey val="0"/>
            <c:showVal val="1"/>
            <c:showCatName val="1"/>
            <c:showSerName val="0"/>
            <c:showPercent val="0"/>
            <c:showBubbleSize val="0"/>
            <c:showLeaderLines val="0"/>
            <c:extLst>
              <c:ext xmlns:c15="http://schemas.microsoft.com/office/drawing/2012/chart" uri="{CE6537A1-D6FC-4f65-9D91-7224C49458BB}">
                <c15:showLeaderLines val="1"/>
              </c:ext>
            </c:extLst>
          </c:dLbls>
          <c:xVal>
            <c:strRef>
              <c:f>'TABLES 1-3 Payments to projects'!$D$28:$D$31</c:f>
              <c:strCache>
                <c:ptCount val="4"/>
                <c:pt idx="0">
                  <c:v>Advance</c:v>
                </c:pt>
                <c:pt idx="1">
                  <c:v>1st payments</c:v>
                </c:pt>
                <c:pt idx="2">
                  <c:v>2nd payments</c:v>
                </c:pt>
                <c:pt idx="3">
                  <c:v>Final payments</c:v>
                </c:pt>
              </c:strCache>
            </c:strRef>
          </c:xVal>
          <c:yVal>
            <c:numRef>
              <c:f>'TABLES 1-3 Payments to projects'!$E$28:$E$31</c:f>
              <c:numCache>
                <c:formatCode>[$-409]mmmm\-yyyy;@</c:formatCode>
                <c:ptCount val="4"/>
                <c:pt idx="0">
                  <c:v>45748</c:v>
                </c:pt>
                <c:pt idx="1">
                  <c:v>46174</c:v>
                </c:pt>
                <c:pt idx="2">
                  <c:v>46447</c:v>
                </c:pt>
                <c:pt idx="3">
                  <c:v>46722</c:v>
                </c:pt>
              </c:numCache>
            </c:numRef>
          </c:yVal>
          <c:smooth val="0"/>
          <c:extLst>
            <c:ext xmlns:c16="http://schemas.microsoft.com/office/drawing/2014/chart" uri="{C3380CC4-5D6E-409C-BE32-E72D297353CC}">
              <c16:uniqueId val="{00000000-165D-2F4C-8534-1E76EDE49070}"/>
            </c:ext>
          </c:extLst>
        </c:ser>
        <c:dLbls>
          <c:showLegendKey val="0"/>
          <c:showVal val="0"/>
          <c:showCatName val="0"/>
          <c:showSerName val="0"/>
          <c:showPercent val="0"/>
          <c:showBubbleSize val="0"/>
        </c:dLbls>
        <c:axId val="1190223920"/>
        <c:axId val="1113360608"/>
      </c:scatterChart>
      <c:valAx>
        <c:axId val="1190223920"/>
        <c:scaling>
          <c:orientation val="minMax"/>
        </c:scaling>
        <c:delete val="1"/>
        <c:axPos val="t"/>
        <c:majorGridlines>
          <c:spPr>
            <a:ln w="9525" cap="flat" cmpd="sng" algn="ctr">
              <a:solidFill>
                <a:schemeClr val="tx1">
                  <a:lumMod val="15000"/>
                  <a:lumOff val="85000"/>
                </a:schemeClr>
              </a:solidFill>
              <a:round/>
            </a:ln>
            <a:effectLst/>
          </c:spPr>
        </c:majorGridlines>
        <c:numFmt formatCode="[$-409]mmmm\-yyyy;@" sourceLinked="1"/>
        <c:majorTickMark val="none"/>
        <c:minorTickMark val="none"/>
        <c:tickLblPos val="nextTo"/>
        <c:crossAx val="1113360608"/>
        <c:crosses val="autoZero"/>
        <c:crossBetween val="midCat"/>
      </c:valAx>
      <c:valAx>
        <c:axId val="1113360608"/>
        <c:scaling>
          <c:orientation val="maxMin"/>
          <c:max val="46900"/>
          <c:min val="45010"/>
        </c:scaling>
        <c:delete val="1"/>
        <c:axPos val="l"/>
        <c:majorGridlines>
          <c:spPr>
            <a:ln w="9525" cap="flat" cmpd="sng" algn="ctr">
              <a:solidFill>
                <a:schemeClr val="tx1">
                  <a:lumMod val="15000"/>
                  <a:lumOff val="85000"/>
                </a:schemeClr>
              </a:solidFill>
              <a:round/>
            </a:ln>
            <a:effectLst/>
          </c:spPr>
        </c:majorGridlines>
        <c:numFmt formatCode="[$-409]mmmm\-yyyy;@" sourceLinked="1"/>
        <c:majorTickMark val="out"/>
        <c:minorTickMark val="none"/>
        <c:tickLblPos val="nextTo"/>
        <c:crossAx val="1190223920"/>
        <c:crosses val="autoZero"/>
        <c:crossBetween val="midCat"/>
        <c:majorUnit val="90"/>
        <c:minorUnit val="90"/>
      </c:valAx>
      <c:spPr>
        <a:solidFill>
          <a:schemeClr val="accent6">
            <a:lumMod val="20000"/>
            <a:lumOff val="80000"/>
          </a:schemeClr>
        </a:solidFill>
        <a:ln>
          <a:noFill/>
        </a:ln>
        <a:effectLst/>
      </c:spPr>
    </c:plotArea>
    <c:plotVisOnly val="1"/>
    <c:dispBlanksAs val="zero"/>
    <c:showDLblsOverMax val="0"/>
    <c:extLst/>
  </c:chart>
  <c:spPr>
    <a:ln>
      <a:noFill/>
    </a:ln>
  </c:spPr>
  <c:txPr>
    <a:bodyPr/>
    <a:lstStyle/>
    <a:p>
      <a:pPr>
        <a:defRPr>
          <a:latin typeface="Century Gothic" panose="020B0502020202020204" pitchFamily="34" charset="0"/>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it-IT"/>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Pt>
            <c:idx val="0"/>
            <c:marker>
              <c:symbol val="circle"/>
              <c:size val="5"/>
              <c:spPr>
                <a:solidFill>
                  <a:schemeClr val="accent2"/>
                </a:solidFill>
                <a:ln w="50800">
                  <a:solidFill>
                    <a:schemeClr val="accent2"/>
                  </a:solidFill>
                </a:ln>
                <a:effectLst/>
              </c:spPr>
            </c:marker>
            <c:bubble3D val="0"/>
            <c:extLst>
              <c:ext xmlns:c16="http://schemas.microsoft.com/office/drawing/2014/chart" uri="{C3380CC4-5D6E-409C-BE32-E72D297353CC}">
                <c16:uniqueId val="{00000001-6CAE-0148-BC67-C3A47C5A7092}"/>
              </c:ext>
            </c:extLst>
          </c:dPt>
          <c:dPt>
            <c:idx val="1"/>
            <c:marker>
              <c:symbol val="circle"/>
              <c:size val="5"/>
              <c:spPr>
                <a:solidFill>
                  <a:schemeClr val="accent2"/>
                </a:solidFill>
                <a:ln w="50800">
                  <a:solidFill>
                    <a:schemeClr val="accent2"/>
                  </a:solidFill>
                </a:ln>
                <a:effectLst/>
              </c:spPr>
            </c:marker>
            <c:bubble3D val="0"/>
            <c:extLst>
              <c:ext xmlns:c16="http://schemas.microsoft.com/office/drawing/2014/chart" uri="{C3380CC4-5D6E-409C-BE32-E72D297353CC}">
                <c16:uniqueId val="{00000002-6CAE-0148-BC67-C3A47C5A7092}"/>
              </c:ext>
            </c:extLst>
          </c:dPt>
          <c:dPt>
            <c:idx val="2"/>
            <c:marker>
              <c:symbol val="circle"/>
              <c:size val="5"/>
              <c:spPr>
                <a:solidFill>
                  <a:schemeClr val="accent2"/>
                </a:solidFill>
                <a:ln w="50800">
                  <a:solidFill>
                    <a:schemeClr val="accent2"/>
                  </a:solidFill>
                </a:ln>
                <a:effectLst/>
              </c:spPr>
            </c:marker>
            <c:bubble3D val="0"/>
            <c:extLst>
              <c:ext xmlns:c16="http://schemas.microsoft.com/office/drawing/2014/chart" uri="{C3380CC4-5D6E-409C-BE32-E72D297353CC}">
                <c16:uniqueId val="{00000031-6CAE-0148-BC67-C3A47C5A7092}"/>
              </c:ext>
            </c:extLst>
          </c:dPt>
          <c:dPt>
            <c:idx val="3"/>
            <c:marker>
              <c:symbol val="circle"/>
              <c:size val="5"/>
              <c:spPr>
                <a:solidFill>
                  <a:schemeClr val="accent2"/>
                </a:solidFill>
                <a:ln w="50800">
                  <a:solidFill>
                    <a:schemeClr val="accent2"/>
                  </a:solidFill>
                </a:ln>
                <a:effectLst/>
              </c:spPr>
            </c:marker>
            <c:bubble3D val="0"/>
            <c:extLst>
              <c:ext xmlns:c16="http://schemas.microsoft.com/office/drawing/2014/chart" uri="{C3380CC4-5D6E-409C-BE32-E72D297353CC}">
                <c16:uniqueId val="{00000032-6CAE-0148-BC67-C3A47C5A7092}"/>
              </c:ext>
            </c:extLst>
          </c:dPt>
          <c:dPt>
            <c:idx val="4"/>
            <c:marker>
              <c:symbol val="circle"/>
              <c:size val="5"/>
              <c:spPr>
                <a:solidFill>
                  <a:schemeClr val="accent6"/>
                </a:solidFill>
                <a:ln w="50800">
                  <a:solidFill>
                    <a:schemeClr val="accent6"/>
                  </a:solidFill>
                </a:ln>
                <a:effectLst/>
              </c:spPr>
            </c:marker>
            <c:bubble3D val="0"/>
            <c:spPr>
              <a:ln w="25400" cap="rnd">
                <a:noFill/>
                <a:round/>
              </a:ln>
              <a:effectLst/>
            </c:spPr>
            <c:extLst>
              <c:ext xmlns:c16="http://schemas.microsoft.com/office/drawing/2014/chart" uri="{C3380CC4-5D6E-409C-BE32-E72D297353CC}">
                <c16:uniqueId val="{00000003-6CAE-0148-BC67-C3A47C5A7092}"/>
              </c:ext>
            </c:extLst>
          </c:dPt>
          <c:dLbls>
            <c:dLbl>
              <c:idx val="1"/>
              <c:layout>
                <c:manualLayout>
                  <c:x val="-7.2164948453608282E-2"/>
                  <c:y val="-4.2713567839196026E-2"/>
                </c:manualLayout>
              </c:layout>
              <c:showLegendKey val="0"/>
              <c:showVal val="1"/>
              <c:showCatName val="1"/>
              <c:showSerName val="0"/>
              <c:showPercent val="0"/>
              <c:showBubbleSize val="0"/>
              <c:extLst>
                <c:ext xmlns:c15="http://schemas.microsoft.com/office/drawing/2012/chart" uri="{CE6537A1-D6FC-4f65-9D91-7224C49458BB}">
                  <c15:layout>
                    <c:manualLayout>
                      <c:w val="0.22459793814432985"/>
                      <c:h val="6.2964824120603016E-2"/>
                    </c:manualLayout>
                  </c15:layout>
                </c:ext>
                <c:ext xmlns:c16="http://schemas.microsoft.com/office/drawing/2014/chart" uri="{C3380CC4-5D6E-409C-BE32-E72D297353CC}">
                  <c16:uniqueId val="{00000002-6CAE-0148-BC67-C3A47C5A7092}"/>
                </c:ext>
              </c:extLst>
            </c:dLbl>
            <c:dLbl>
              <c:idx val="4"/>
              <c:layout>
                <c:manualLayout>
                  <c:x val="-5.1546391752577321E-4"/>
                  <c:y val="-5.0251256281407955E-3"/>
                </c:manualLayout>
              </c:layout>
              <c:showLegendKey val="0"/>
              <c:showVal val="1"/>
              <c:showCatName val="1"/>
              <c:showSerName val="0"/>
              <c:showPercent val="0"/>
              <c:showBubbleSize val="0"/>
              <c:extLst>
                <c:ext xmlns:c15="http://schemas.microsoft.com/office/drawing/2012/chart" uri="{CE6537A1-D6FC-4f65-9D91-7224C49458BB}">
                  <c15:layout>
                    <c:manualLayout>
                      <c:w val="0.2546082474226804"/>
                      <c:h val="6.2964824120603016E-2"/>
                    </c:manualLayout>
                  </c15:layout>
                </c:ext>
                <c:ext xmlns:c16="http://schemas.microsoft.com/office/drawing/2014/chart" uri="{C3380CC4-5D6E-409C-BE32-E72D297353CC}">
                  <c16:uniqueId val="{00000003-6CAE-0148-BC67-C3A47C5A7092}"/>
                </c:ext>
              </c:extLst>
            </c:dLbl>
            <c:spPr>
              <a:noFill/>
              <a:ln>
                <a:noFill/>
              </a:ln>
              <a:effectLst/>
            </c:spPr>
            <c:txPr>
              <a:bodyPr rot="0" spcFirstLastPara="1" vertOverflow="ellipsis" vert="horz" wrap="square" anchor="ctr" anchorCtr="0"/>
              <a:lstStyle/>
              <a:p>
                <a:pPr algn="l">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it-IT"/>
              </a:p>
            </c:txPr>
            <c:showLegendKey val="0"/>
            <c:showVal val="1"/>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xVal>
            <c:multiLvlStrRef>
              <c:f>'TABLES 1-3 Payments to projects'!$C$20:$D$31</c:f>
              <c:multiLvlStrCache>
                <c:ptCount val="12"/>
                <c:lvl>
                  <c:pt idx="0">
                    <c:v>Advance</c:v>
                  </c:pt>
                  <c:pt idx="1">
                    <c:v>1st payments</c:v>
                  </c:pt>
                  <c:pt idx="2">
                    <c:v>2nd payments</c:v>
                  </c:pt>
                  <c:pt idx="3">
                    <c:v>Final payments</c:v>
                  </c:pt>
                  <c:pt idx="4">
                    <c:v>Advance</c:v>
                  </c:pt>
                  <c:pt idx="5">
                    <c:v>1st payments</c:v>
                  </c:pt>
                  <c:pt idx="6">
                    <c:v>2nd payments</c:v>
                  </c:pt>
                  <c:pt idx="7">
                    <c:v>Final payments</c:v>
                  </c:pt>
                  <c:pt idx="8">
                    <c:v>Advance</c:v>
                  </c:pt>
                  <c:pt idx="9">
                    <c:v>1st payments</c:v>
                  </c:pt>
                  <c:pt idx="10">
                    <c:v>2nd payments</c:v>
                  </c:pt>
                  <c:pt idx="11">
                    <c:v>Final payments</c:v>
                  </c:pt>
                </c:lvl>
                <c:lvl>
                  <c:pt idx="0">
                    <c:v>1st Call</c:v>
                  </c:pt>
                  <c:pt idx="4">
                    <c:v>2nd Call</c:v>
                  </c:pt>
                  <c:pt idx="8">
                    <c:v>3rd Call</c:v>
                  </c:pt>
                </c:lvl>
              </c:multiLvlStrCache>
            </c:multiLvlStrRef>
          </c:xVal>
          <c:yVal>
            <c:numRef>
              <c:f>'TABLES 1-3 Payments to projects'!$E$20:$E$31</c:f>
              <c:numCache>
                <c:formatCode>[$-409]mmmm\-yyyy;@</c:formatCode>
                <c:ptCount val="12"/>
                <c:pt idx="0">
                  <c:v>45108</c:v>
                </c:pt>
                <c:pt idx="1">
                  <c:v>45536</c:v>
                </c:pt>
                <c:pt idx="2">
                  <c:v>45809</c:v>
                </c:pt>
                <c:pt idx="3">
                  <c:v>46082</c:v>
                </c:pt>
                <c:pt idx="4">
                  <c:v>45413</c:v>
                </c:pt>
                <c:pt idx="5">
                  <c:v>45839</c:v>
                </c:pt>
                <c:pt idx="6">
                  <c:v>46113</c:v>
                </c:pt>
                <c:pt idx="7">
                  <c:v>46388</c:v>
                </c:pt>
                <c:pt idx="8">
                  <c:v>45748</c:v>
                </c:pt>
                <c:pt idx="9">
                  <c:v>46174</c:v>
                </c:pt>
                <c:pt idx="10">
                  <c:v>46447</c:v>
                </c:pt>
                <c:pt idx="11">
                  <c:v>46722</c:v>
                </c:pt>
              </c:numCache>
            </c:numRef>
          </c:yVal>
          <c:smooth val="0"/>
          <c:extLst>
            <c:ext xmlns:c16="http://schemas.microsoft.com/office/drawing/2014/chart" uri="{C3380CC4-5D6E-409C-BE32-E72D297353CC}">
              <c16:uniqueId val="{00000000-6CAE-0148-BC67-C3A47C5A7092}"/>
            </c:ext>
          </c:extLst>
        </c:ser>
        <c:dLbls>
          <c:showLegendKey val="0"/>
          <c:showVal val="0"/>
          <c:showCatName val="0"/>
          <c:showSerName val="0"/>
          <c:showPercent val="0"/>
          <c:showBubbleSize val="0"/>
        </c:dLbls>
        <c:axId val="1134323536"/>
        <c:axId val="1063238144"/>
      </c:scatterChart>
      <c:valAx>
        <c:axId val="1134323536"/>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063238144"/>
        <c:crosses val="autoZero"/>
        <c:crossBetween val="midCat"/>
      </c:valAx>
      <c:valAx>
        <c:axId val="1063238144"/>
        <c:scaling>
          <c:orientation val="minMax"/>
        </c:scaling>
        <c:delete val="0"/>
        <c:axPos val="l"/>
        <c:majorGridlines>
          <c:spPr>
            <a:ln w="9525" cap="flat" cmpd="sng" algn="ctr">
              <a:solidFill>
                <a:schemeClr val="tx1">
                  <a:lumMod val="15000"/>
                  <a:lumOff val="85000"/>
                </a:schemeClr>
              </a:solidFill>
              <a:round/>
            </a:ln>
            <a:effectLst/>
          </c:spPr>
        </c:majorGridlines>
        <c:numFmt formatCode="[$-409]mmmm\-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it-IT"/>
          </a:p>
        </c:txPr>
        <c:crossAx val="11343235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3.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chart" Target="../charts/chart1.xml"/><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4.xml"/><Relationship Id="rId7" Type="http://schemas.openxmlformats.org/officeDocument/2006/relationships/image" Target="../media/image9.jpe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8.jpeg"/><Relationship Id="rId5" Type="http://schemas.openxmlformats.org/officeDocument/2006/relationships/chart" Target="../charts/chart6.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1.jpeg"/><Relationship Id="rId1" Type="http://schemas.openxmlformats.org/officeDocument/2006/relationships/image" Target="../media/image10.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9</xdr:col>
      <xdr:colOff>575931</xdr:colOff>
      <xdr:row>0</xdr:row>
      <xdr:rowOff>188285</xdr:rowOff>
    </xdr:from>
    <xdr:to>
      <xdr:col>11</xdr:col>
      <xdr:colOff>724388</xdr:colOff>
      <xdr:row>0</xdr:row>
      <xdr:rowOff>836206</xdr:rowOff>
    </xdr:to>
    <xdr:pic>
      <xdr:nvPicPr>
        <xdr:cNvPr id="2" name="Picture 1">
          <a:extLst>
            <a:ext uri="{FF2B5EF4-FFF2-40B4-BE49-F238E27FC236}">
              <a16:creationId xmlns:a16="http://schemas.microsoft.com/office/drawing/2014/main" id="{27418694-A6DF-4B71-A262-48222C5445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1076" y="188285"/>
          <a:ext cx="1809795" cy="647921"/>
        </a:xfrm>
        <a:prstGeom prst="rect">
          <a:avLst/>
        </a:prstGeom>
      </xdr:spPr>
    </xdr:pic>
    <xdr:clientData/>
  </xdr:twoCellAnchor>
  <xdr:twoCellAnchor>
    <xdr:from>
      <xdr:col>2</xdr:col>
      <xdr:colOff>326730</xdr:colOff>
      <xdr:row>34</xdr:row>
      <xdr:rowOff>149522</xdr:rowOff>
    </xdr:from>
    <xdr:to>
      <xdr:col>3</xdr:col>
      <xdr:colOff>58036</xdr:colOff>
      <xdr:row>36</xdr:row>
      <xdr:rowOff>89935</xdr:rowOff>
    </xdr:to>
    <xdr:pic>
      <xdr:nvPicPr>
        <xdr:cNvPr id="3" name="Picture 19">
          <a:extLst>
            <a:ext uri="{FF2B5EF4-FFF2-40B4-BE49-F238E27FC236}">
              <a16:creationId xmlns:a16="http://schemas.microsoft.com/office/drawing/2014/main" id="{3F078456-908B-4F18-A1CA-8A5108035D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7195" y="10831920"/>
          <a:ext cx="561975" cy="383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481789</xdr:colOff>
      <xdr:row>34</xdr:row>
      <xdr:rowOff>121831</xdr:rowOff>
    </xdr:from>
    <xdr:to>
      <xdr:col>11</xdr:col>
      <xdr:colOff>384545</xdr:colOff>
      <xdr:row>36</xdr:row>
      <xdr:rowOff>90819</xdr:rowOff>
    </xdr:to>
    <xdr:pic>
      <xdr:nvPicPr>
        <xdr:cNvPr id="4" name="Picture 3">
          <a:extLst>
            <a:ext uri="{FF2B5EF4-FFF2-40B4-BE49-F238E27FC236}">
              <a16:creationId xmlns:a16="http://schemas.microsoft.com/office/drawing/2014/main" id="{0C2EA347-4286-46F3-864C-24BD742207E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67603" y="10804229"/>
          <a:ext cx="733425" cy="412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4191000</xdr:colOff>
      <xdr:row>7</xdr:row>
      <xdr:rowOff>101600</xdr:rowOff>
    </xdr:from>
    <xdr:to>
      <xdr:col>3</xdr:col>
      <xdr:colOff>228600</xdr:colOff>
      <xdr:row>9</xdr:row>
      <xdr:rowOff>127000</xdr:rowOff>
    </xdr:to>
    <xdr:sp macro="" textlink="">
      <xdr:nvSpPr>
        <xdr:cNvPr id="4" name="Down Arrow 3">
          <a:extLst>
            <a:ext uri="{FF2B5EF4-FFF2-40B4-BE49-F238E27FC236}">
              <a16:creationId xmlns:a16="http://schemas.microsoft.com/office/drawing/2014/main" id="{DEC63ADC-8C3D-D842-B077-A7CAC30A86ED}"/>
            </a:ext>
          </a:extLst>
        </xdr:cNvPr>
        <xdr:cNvSpPr/>
      </xdr:nvSpPr>
      <xdr:spPr>
        <a:xfrm>
          <a:off x="4470400" y="1308100"/>
          <a:ext cx="444500" cy="482600"/>
        </a:xfrm>
        <a:prstGeom prst="downArrow">
          <a:avLst/>
        </a:prstGeom>
        <a:solidFill>
          <a:srgbClr val="A8126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4181764</xdr:colOff>
      <xdr:row>18</xdr:row>
      <xdr:rowOff>38102</xdr:rowOff>
    </xdr:from>
    <xdr:to>
      <xdr:col>3</xdr:col>
      <xdr:colOff>219364</xdr:colOff>
      <xdr:row>19</xdr:row>
      <xdr:rowOff>300183</xdr:rowOff>
    </xdr:to>
    <xdr:sp macro="" textlink="">
      <xdr:nvSpPr>
        <xdr:cNvPr id="5" name="Down Arrow 4">
          <a:extLst>
            <a:ext uri="{FF2B5EF4-FFF2-40B4-BE49-F238E27FC236}">
              <a16:creationId xmlns:a16="http://schemas.microsoft.com/office/drawing/2014/main" id="{58503924-3672-E049-8BDD-7EDC22B91B87}"/>
            </a:ext>
          </a:extLst>
        </xdr:cNvPr>
        <xdr:cNvSpPr/>
      </xdr:nvSpPr>
      <xdr:spPr>
        <a:xfrm>
          <a:off x="4458855" y="4159829"/>
          <a:ext cx="447964" cy="585354"/>
        </a:xfrm>
        <a:prstGeom prst="downArrow">
          <a:avLst/>
        </a:prstGeom>
        <a:solidFill>
          <a:srgbClr val="A8126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4172527</xdr:colOff>
      <xdr:row>25</xdr:row>
      <xdr:rowOff>127000</xdr:rowOff>
    </xdr:from>
    <xdr:to>
      <xdr:col>3</xdr:col>
      <xdr:colOff>210127</xdr:colOff>
      <xdr:row>27</xdr:row>
      <xdr:rowOff>242454</xdr:rowOff>
    </xdr:to>
    <xdr:sp macro="" textlink="">
      <xdr:nvSpPr>
        <xdr:cNvPr id="6" name="Down Arrow 5">
          <a:extLst>
            <a:ext uri="{FF2B5EF4-FFF2-40B4-BE49-F238E27FC236}">
              <a16:creationId xmlns:a16="http://schemas.microsoft.com/office/drawing/2014/main" id="{C0B21B91-ECB5-CB45-9AF8-09F409E7BE6F}"/>
            </a:ext>
          </a:extLst>
        </xdr:cNvPr>
        <xdr:cNvSpPr/>
      </xdr:nvSpPr>
      <xdr:spPr>
        <a:xfrm>
          <a:off x="4449618" y="6165273"/>
          <a:ext cx="447964" cy="623454"/>
        </a:xfrm>
        <a:prstGeom prst="downArrow">
          <a:avLst/>
        </a:prstGeom>
        <a:solidFill>
          <a:srgbClr val="A8126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4206427</xdr:colOff>
      <xdr:row>33</xdr:row>
      <xdr:rowOff>85486</xdr:rowOff>
    </xdr:from>
    <xdr:to>
      <xdr:col>3</xdr:col>
      <xdr:colOff>244027</xdr:colOff>
      <xdr:row>35</xdr:row>
      <xdr:rowOff>200939</xdr:rowOff>
    </xdr:to>
    <xdr:sp macro="" textlink="">
      <xdr:nvSpPr>
        <xdr:cNvPr id="7" name="Down Arrow 6">
          <a:extLst>
            <a:ext uri="{FF2B5EF4-FFF2-40B4-BE49-F238E27FC236}">
              <a16:creationId xmlns:a16="http://schemas.microsoft.com/office/drawing/2014/main" id="{4D8CE869-7017-024D-8084-C3C6FB22C397}"/>
            </a:ext>
          </a:extLst>
        </xdr:cNvPr>
        <xdr:cNvSpPr/>
      </xdr:nvSpPr>
      <xdr:spPr>
        <a:xfrm>
          <a:off x="4490150" y="8367507"/>
          <a:ext cx="442068" cy="628858"/>
        </a:xfrm>
        <a:prstGeom prst="downArrow">
          <a:avLst/>
        </a:prstGeom>
        <a:solidFill>
          <a:srgbClr val="A8126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10</xdr:col>
      <xdr:colOff>47625</xdr:colOff>
      <xdr:row>0</xdr:row>
      <xdr:rowOff>314325</xdr:rowOff>
    </xdr:from>
    <xdr:to>
      <xdr:col>12</xdr:col>
      <xdr:colOff>499110</xdr:colOff>
      <xdr:row>0</xdr:row>
      <xdr:rowOff>1030605</xdr:rowOff>
    </xdr:to>
    <xdr:pic>
      <xdr:nvPicPr>
        <xdr:cNvPr id="8" name="Picture 1">
          <a:extLst>
            <a:ext uri="{FF2B5EF4-FFF2-40B4-BE49-F238E27FC236}">
              <a16:creationId xmlns:a16="http://schemas.microsoft.com/office/drawing/2014/main" id="{80B7EC47-DE08-4910-BA3F-43A150D8A6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59025" y="314325"/>
          <a:ext cx="2108835" cy="716280"/>
        </a:xfrm>
        <a:prstGeom prst="rect">
          <a:avLst/>
        </a:prstGeom>
      </xdr:spPr>
    </xdr:pic>
    <xdr:clientData/>
  </xdr:twoCellAnchor>
  <xdr:twoCellAnchor>
    <xdr:from>
      <xdr:col>10</xdr:col>
      <xdr:colOff>481789</xdr:colOff>
      <xdr:row>75</xdr:row>
      <xdr:rowOff>121831</xdr:rowOff>
    </xdr:from>
    <xdr:to>
      <xdr:col>11</xdr:col>
      <xdr:colOff>384545</xdr:colOff>
      <xdr:row>77</xdr:row>
      <xdr:rowOff>90819</xdr:rowOff>
    </xdr:to>
    <xdr:pic>
      <xdr:nvPicPr>
        <xdr:cNvPr id="10" name="Picture 3">
          <a:extLst>
            <a:ext uri="{FF2B5EF4-FFF2-40B4-BE49-F238E27FC236}">
              <a16:creationId xmlns:a16="http://schemas.microsoft.com/office/drawing/2014/main" id="{B2A59359-C256-462F-B5E2-C58685374FA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49439" y="10637431"/>
          <a:ext cx="731431" cy="407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3324225</xdr:colOff>
      <xdr:row>75</xdr:row>
      <xdr:rowOff>200025</xdr:rowOff>
    </xdr:from>
    <xdr:to>
      <xdr:col>2</xdr:col>
      <xdr:colOff>3886200</xdr:colOff>
      <xdr:row>77</xdr:row>
      <xdr:rowOff>145312</xdr:rowOff>
    </xdr:to>
    <xdr:pic>
      <xdr:nvPicPr>
        <xdr:cNvPr id="11" name="Picture 19">
          <a:extLst>
            <a:ext uri="{FF2B5EF4-FFF2-40B4-BE49-F238E27FC236}">
              <a16:creationId xmlns:a16="http://schemas.microsoft.com/office/drawing/2014/main" id="{E04E59C0-BDC2-458C-A194-9F66ED2D440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29125" y="20907375"/>
          <a:ext cx="561975" cy="383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71547</xdr:colOff>
      <xdr:row>1</xdr:row>
      <xdr:rowOff>71547</xdr:rowOff>
    </xdr:from>
    <xdr:to>
      <xdr:col>15</xdr:col>
      <xdr:colOff>357745</xdr:colOff>
      <xdr:row>54</xdr:row>
      <xdr:rowOff>178872</xdr:rowOff>
    </xdr:to>
    <xdr:graphicFrame macro="">
      <xdr:nvGraphicFramePr>
        <xdr:cNvPr id="2" name="Chart 1">
          <a:extLst>
            <a:ext uri="{FF2B5EF4-FFF2-40B4-BE49-F238E27FC236}">
              <a16:creationId xmlns:a16="http://schemas.microsoft.com/office/drawing/2014/main" id="{69B2EB95-B017-6140-B50F-CD85FA5E7A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208359</xdr:colOff>
      <xdr:row>0</xdr:row>
      <xdr:rowOff>287735</xdr:rowOff>
    </xdr:from>
    <xdr:to>
      <xdr:col>15</xdr:col>
      <xdr:colOff>650319</xdr:colOff>
      <xdr:row>0</xdr:row>
      <xdr:rowOff>1004015</xdr:rowOff>
    </xdr:to>
    <xdr:pic>
      <xdr:nvPicPr>
        <xdr:cNvPr id="3" name="Picture 1">
          <a:extLst>
            <a:ext uri="{FF2B5EF4-FFF2-40B4-BE49-F238E27FC236}">
              <a16:creationId xmlns:a16="http://schemas.microsoft.com/office/drawing/2014/main" id="{86C15B69-3CB0-4D21-B179-5DB5020943E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3047" y="287735"/>
          <a:ext cx="2108835" cy="716280"/>
        </a:xfrm>
        <a:prstGeom prst="rect">
          <a:avLst/>
        </a:prstGeom>
      </xdr:spPr>
    </xdr:pic>
    <xdr:clientData/>
  </xdr:twoCellAnchor>
  <xdr:twoCellAnchor>
    <xdr:from>
      <xdr:col>2</xdr:col>
      <xdr:colOff>326730</xdr:colOff>
      <xdr:row>58</xdr:row>
      <xdr:rowOff>149522</xdr:rowOff>
    </xdr:from>
    <xdr:to>
      <xdr:col>3</xdr:col>
      <xdr:colOff>58036</xdr:colOff>
      <xdr:row>60</xdr:row>
      <xdr:rowOff>89935</xdr:rowOff>
    </xdr:to>
    <xdr:pic>
      <xdr:nvPicPr>
        <xdr:cNvPr id="4" name="Picture 19">
          <a:extLst>
            <a:ext uri="{FF2B5EF4-FFF2-40B4-BE49-F238E27FC236}">
              <a16:creationId xmlns:a16="http://schemas.microsoft.com/office/drawing/2014/main" id="{488AC1A3-E87F-4192-89F6-013EE27B901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64980" y="10665122"/>
          <a:ext cx="559981" cy="378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332961</xdr:colOff>
      <xdr:row>58</xdr:row>
      <xdr:rowOff>111909</xdr:rowOff>
    </xdr:from>
    <xdr:to>
      <xdr:col>15</xdr:col>
      <xdr:colOff>235717</xdr:colOff>
      <xdr:row>60</xdr:row>
      <xdr:rowOff>80897</xdr:rowOff>
    </xdr:to>
    <xdr:pic>
      <xdr:nvPicPr>
        <xdr:cNvPr id="5" name="Picture 3">
          <a:extLst>
            <a:ext uri="{FF2B5EF4-FFF2-40B4-BE49-F238E27FC236}">
              <a16:creationId xmlns:a16="http://schemas.microsoft.com/office/drawing/2014/main" id="{5413B9C7-8CE5-48A1-9CDA-5ADCF27DF81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001086" y="19241284"/>
          <a:ext cx="736194" cy="405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177800</xdr:colOff>
      <xdr:row>1</xdr:row>
      <xdr:rowOff>84666</xdr:rowOff>
    </xdr:from>
    <xdr:to>
      <xdr:col>7</xdr:col>
      <xdr:colOff>685800</xdr:colOff>
      <xdr:row>18</xdr:row>
      <xdr:rowOff>203199</xdr:rowOff>
    </xdr:to>
    <xdr:graphicFrame macro="">
      <xdr:nvGraphicFramePr>
        <xdr:cNvPr id="7" name="Chart 6">
          <a:extLst>
            <a:ext uri="{FF2B5EF4-FFF2-40B4-BE49-F238E27FC236}">
              <a16:creationId xmlns:a16="http://schemas.microsoft.com/office/drawing/2014/main" id="{DC87934F-24D7-404C-B057-21D26EC47F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177800</xdr:colOff>
      <xdr:row>1</xdr:row>
      <xdr:rowOff>139700</xdr:rowOff>
    </xdr:from>
    <xdr:to>
      <xdr:col>14</xdr:col>
      <xdr:colOff>660400</xdr:colOff>
      <xdr:row>18</xdr:row>
      <xdr:rowOff>127000</xdr:rowOff>
    </xdr:to>
    <xdr:graphicFrame macro="">
      <xdr:nvGraphicFramePr>
        <xdr:cNvPr id="8" name="Chart 7">
          <a:extLst>
            <a:ext uri="{FF2B5EF4-FFF2-40B4-BE49-F238E27FC236}">
              <a16:creationId xmlns:a16="http://schemas.microsoft.com/office/drawing/2014/main" id="{BC292749-1439-AE41-AC3F-B2D63CBA30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177800</xdr:colOff>
      <xdr:row>23</xdr:row>
      <xdr:rowOff>0</xdr:rowOff>
    </xdr:from>
    <xdr:to>
      <xdr:col>6</xdr:col>
      <xdr:colOff>342900</xdr:colOff>
      <xdr:row>52</xdr:row>
      <xdr:rowOff>76200</xdr:rowOff>
    </xdr:to>
    <xdr:graphicFrame macro="">
      <xdr:nvGraphicFramePr>
        <xdr:cNvPr id="9" name="Chart 8">
          <a:extLst>
            <a:ext uri="{FF2B5EF4-FFF2-40B4-BE49-F238E27FC236}">
              <a16:creationId xmlns:a16="http://schemas.microsoft.com/office/drawing/2014/main" id="{90981C00-4477-194C-8F1F-423FA6F717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330200</xdr:colOff>
      <xdr:row>23</xdr:row>
      <xdr:rowOff>0</xdr:rowOff>
    </xdr:from>
    <xdr:to>
      <xdr:col>10</xdr:col>
      <xdr:colOff>558800</xdr:colOff>
      <xdr:row>52</xdr:row>
      <xdr:rowOff>76200</xdr:rowOff>
    </xdr:to>
    <xdr:graphicFrame macro="">
      <xdr:nvGraphicFramePr>
        <xdr:cNvPr id="6" name="Chart 5">
          <a:extLst>
            <a:ext uri="{FF2B5EF4-FFF2-40B4-BE49-F238E27FC236}">
              <a16:creationId xmlns:a16="http://schemas.microsoft.com/office/drawing/2014/main" id="{8B23D0E4-E74F-EA4E-8032-370849D6D0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622300</xdr:colOff>
      <xdr:row>23</xdr:row>
      <xdr:rowOff>0</xdr:rowOff>
    </xdr:from>
    <xdr:to>
      <xdr:col>14</xdr:col>
      <xdr:colOff>673100</xdr:colOff>
      <xdr:row>52</xdr:row>
      <xdr:rowOff>76200</xdr:rowOff>
    </xdr:to>
    <xdr:graphicFrame macro="">
      <xdr:nvGraphicFramePr>
        <xdr:cNvPr id="13" name="Chart 12">
          <a:extLst>
            <a:ext uri="{FF2B5EF4-FFF2-40B4-BE49-F238E27FC236}">
              <a16:creationId xmlns:a16="http://schemas.microsoft.com/office/drawing/2014/main" id="{139605E4-E81A-CC4A-BA3C-AD34E34C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649431</xdr:colOff>
      <xdr:row>0</xdr:row>
      <xdr:rowOff>137103</xdr:rowOff>
    </xdr:from>
    <xdr:to>
      <xdr:col>14</xdr:col>
      <xdr:colOff>737813</xdr:colOff>
      <xdr:row>0</xdr:row>
      <xdr:rowOff>728807</xdr:rowOff>
    </xdr:to>
    <xdr:pic>
      <xdr:nvPicPr>
        <xdr:cNvPr id="11" name="Picture 1">
          <a:extLst>
            <a:ext uri="{FF2B5EF4-FFF2-40B4-BE49-F238E27FC236}">
              <a16:creationId xmlns:a16="http://schemas.microsoft.com/office/drawing/2014/main" id="{61CB18F0-AC78-47B3-9B3F-22D8F8F5885E}"/>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686761" y="137103"/>
          <a:ext cx="1762472" cy="591704"/>
        </a:xfrm>
        <a:prstGeom prst="rect">
          <a:avLst/>
        </a:prstGeom>
      </xdr:spPr>
    </xdr:pic>
    <xdr:clientData/>
  </xdr:twoCellAnchor>
  <xdr:twoCellAnchor>
    <xdr:from>
      <xdr:col>2</xdr:col>
      <xdr:colOff>326730</xdr:colOff>
      <xdr:row>55</xdr:row>
      <xdr:rowOff>149522</xdr:rowOff>
    </xdr:from>
    <xdr:to>
      <xdr:col>3</xdr:col>
      <xdr:colOff>58036</xdr:colOff>
      <xdr:row>57</xdr:row>
      <xdr:rowOff>89935</xdr:rowOff>
    </xdr:to>
    <xdr:pic>
      <xdr:nvPicPr>
        <xdr:cNvPr id="12" name="Picture 19">
          <a:extLst>
            <a:ext uri="{FF2B5EF4-FFF2-40B4-BE49-F238E27FC236}">
              <a16:creationId xmlns:a16="http://schemas.microsoft.com/office/drawing/2014/main" id="{5DE36A61-3772-4C7D-803E-8D7AD9DE383F}"/>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64980" y="10665122"/>
          <a:ext cx="559981" cy="378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193153</xdr:colOff>
      <xdr:row>55</xdr:row>
      <xdr:rowOff>129046</xdr:rowOff>
    </xdr:from>
    <xdr:to>
      <xdr:col>13</xdr:col>
      <xdr:colOff>95909</xdr:colOff>
      <xdr:row>57</xdr:row>
      <xdr:rowOff>98034</xdr:rowOff>
    </xdr:to>
    <xdr:pic>
      <xdr:nvPicPr>
        <xdr:cNvPr id="14" name="Picture 3">
          <a:extLst>
            <a:ext uri="{FF2B5EF4-FFF2-40B4-BE49-F238E27FC236}">
              <a16:creationId xmlns:a16="http://schemas.microsoft.com/office/drawing/2014/main" id="{08432549-FB49-4FE9-9E5A-A21A12F334F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0230483" y="12215694"/>
          <a:ext cx="739801" cy="401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419100</xdr:colOff>
      <xdr:row>0</xdr:row>
      <xdr:rowOff>238125</xdr:rowOff>
    </xdr:from>
    <xdr:to>
      <xdr:col>12</xdr:col>
      <xdr:colOff>508635</xdr:colOff>
      <xdr:row>0</xdr:row>
      <xdr:rowOff>800100</xdr:rowOff>
    </xdr:to>
    <xdr:pic>
      <xdr:nvPicPr>
        <xdr:cNvPr id="2" name="Picture 1">
          <a:extLst>
            <a:ext uri="{FF2B5EF4-FFF2-40B4-BE49-F238E27FC236}">
              <a16:creationId xmlns:a16="http://schemas.microsoft.com/office/drawing/2014/main" id="{8E8AE445-2462-4033-93D6-041A6DC185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2925" y="238125"/>
          <a:ext cx="1765935" cy="561975"/>
        </a:xfrm>
        <a:prstGeom prst="rect">
          <a:avLst/>
        </a:prstGeom>
      </xdr:spPr>
    </xdr:pic>
    <xdr:clientData/>
  </xdr:twoCellAnchor>
  <xdr:twoCellAnchor>
    <xdr:from>
      <xdr:col>3</xdr:col>
      <xdr:colOff>793454</xdr:colOff>
      <xdr:row>47</xdr:row>
      <xdr:rowOff>139997</xdr:rowOff>
    </xdr:from>
    <xdr:to>
      <xdr:col>3</xdr:col>
      <xdr:colOff>1333499</xdr:colOff>
      <xdr:row>49</xdr:row>
      <xdr:rowOff>80410</xdr:rowOff>
    </xdr:to>
    <xdr:pic>
      <xdr:nvPicPr>
        <xdr:cNvPr id="3" name="Picture 19">
          <a:extLst>
            <a:ext uri="{FF2B5EF4-FFF2-40B4-BE49-F238E27FC236}">
              <a16:creationId xmlns:a16="http://schemas.microsoft.com/office/drawing/2014/main" id="{709B309B-10E7-4520-9263-51DBD17A062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31729" y="12179597"/>
          <a:ext cx="540045" cy="378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481789</xdr:colOff>
      <xdr:row>47</xdr:row>
      <xdr:rowOff>121831</xdr:rowOff>
    </xdr:from>
    <xdr:to>
      <xdr:col>11</xdr:col>
      <xdr:colOff>384545</xdr:colOff>
      <xdr:row>49</xdr:row>
      <xdr:rowOff>90819</xdr:rowOff>
    </xdr:to>
    <xdr:pic>
      <xdr:nvPicPr>
        <xdr:cNvPr id="4" name="Picture 3">
          <a:extLst>
            <a:ext uri="{FF2B5EF4-FFF2-40B4-BE49-F238E27FC236}">
              <a16:creationId xmlns:a16="http://schemas.microsoft.com/office/drawing/2014/main" id="{05D528EC-0137-4F8D-B4AA-4F7FC979C8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49439" y="10637431"/>
          <a:ext cx="731431" cy="407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520700</xdr:colOff>
      <xdr:row>8</xdr:row>
      <xdr:rowOff>0</xdr:rowOff>
    </xdr:from>
    <xdr:to>
      <xdr:col>16</xdr:col>
      <xdr:colOff>457200</xdr:colOff>
      <xdr:row>32</xdr:row>
      <xdr:rowOff>177800</xdr:rowOff>
    </xdr:to>
    <xdr:graphicFrame macro="">
      <xdr:nvGraphicFramePr>
        <xdr:cNvPr id="2" name="Chart 1">
          <a:extLst>
            <a:ext uri="{FF2B5EF4-FFF2-40B4-BE49-F238E27FC236}">
              <a16:creationId xmlns:a16="http://schemas.microsoft.com/office/drawing/2014/main" id="{6C6A7749-3B9D-7546-A69D-101F6EB9B4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32E62-BD51-C540-AA9C-C5D737E5B20D}">
  <sheetPr>
    <pageSetUpPr fitToPage="1"/>
  </sheetPr>
  <dimension ref="A1:M37"/>
  <sheetViews>
    <sheetView topLeftCell="A14" zoomScale="106" zoomScaleNormal="172" workbookViewId="0"/>
  </sheetViews>
  <sheetFormatPr defaultColWidth="10.875" defaultRowHeight="17.25" x14ac:dyDescent="0.3"/>
  <cols>
    <col min="1" max="1" width="5.375" style="6" customWidth="1"/>
    <col min="2" max="16384" width="10.875" style="6"/>
  </cols>
  <sheetData>
    <row r="1" spans="1:13" ht="84" customHeight="1" thickBot="1" x14ac:dyDescent="0.35">
      <c r="A1" s="41"/>
      <c r="B1" s="188" t="s">
        <v>104</v>
      </c>
      <c r="C1" s="189"/>
      <c r="D1" s="189"/>
      <c r="E1" s="189"/>
      <c r="F1" s="189"/>
      <c r="G1" s="189"/>
      <c r="H1" s="189"/>
      <c r="I1" s="189"/>
      <c r="J1" s="189"/>
      <c r="K1" s="189"/>
      <c r="L1" s="189"/>
      <c r="M1" s="41"/>
    </row>
    <row r="2" spans="1:13" x14ac:dyDescent="0.3">
      <c r="A2" s="41"/>
      <c r="B2" s="27"/>
      <c r="C2" s="28"/>
      <c r="D2" s="28"/>
      <c r="E2" s="28"/>
      <c r="F2" s="28"/>
      <c r="G2" s="28"/>
      <c r="H2" s="28"/>
      <c r="I2" s="28"/>
      <c r="J2" s="28"/>
      <c r="K2" s="28"/>
      <c r="L2" s="29"/>
      <c r="M2" s="41"/>
    </row>
    <row r="3" spans="1:13" ht="20.25" x14ac:dyDescent="0.3">
      <c r="A3" s="41"/>
      <c r="B3" s="208" t="s">
        <v>65</v>
      </c>
      <c r="C3" s="209"/>
      <c r="D3" s="209"/>
      <c r="E3" s="209"/>
      <c r="F3" s="209"/>
      <c r="G3" s="209"/>
      <c r="H3" s="209"/>
      <c r="I3" s="209"/>
      <c r="J3" s="209"/>
      <c r="K3" s="209"/>
      <c r="L3" s="210"/>
      <c r="M3" s="41"/>
    </row>
    <row r="4" spans="1:13" x14ac:dyDescent="0.3">
      <c r="A4" s="41"/>
      <c r="B4" s="30"/>
      <c r="C4" s="20"/>
      <c r="D4" s="20"/>
      <c r="E4" s="20"/>
      <c r="F4" s="20"/>
      <c r="G4" s="20"/>
      <c r="H4" s="20"/>
      <c r="I4" s="20"/>
      <c r="J4" s="20"/>
      <c r="K4" s="20"/>
      <c r="L4" s="31"/>
      <c r="M4" s="41"/>
    </row>
    <row r="5" spans="1:13" ht="15.95" customHeight="1" x14ac:dyDescent="0.3">
      <c r="A5" s="41"/>
      <c r="B5" s="202" t="s">
        <v>66</v>
      </c>
      <c r="C5" s="203"/>
      <c r="D5" s="203"/>
      <c r="E5" s="203"/>
      <c r="F5" s="203"/>
      <c r="G5" s="203"/>
      <c r="H5" s="203"/>
      <c r="I5" s="203"/>
      <c r="J5" s="203"/>
      <c r="K5" s="203"/>
      <c r="L5" s="204"/>
      <c r="M5" s="41"/>
    </row>
    <row r="6" spans="1:13" x14ac:dyDescent="0.3">
      <c r="A6" s="41"/>
      <c r="B6" s="202"/>
      <c r="C6" s="203"/>
      <c r="D6" s="203"/>
      <c r="E6" s="203"/>
      <c r="F6" s="203"/>
      <c r="G6" s="203"/>
      <c r="H6" s="203"/>
      <c r="I6" s="203"/>
      <c r="J6" s="203"/>
      <c r="K6" s="203"/>
      <c r="L6" s="204"/>
      <c r="M6" s="41"/>
    </row>
    <row r="7" spans="1:13" ht="57.75" customHeight="1" x14ac:dyDescent="0.3">
      <c r="A7" s="41"/>
      <c r="B7" s="202"/>
      <c r="C7" s="203"/>
      <c r="D7" s="203"/>
      <c r="E7" s="203"/>
      <c r="F7" s="203"/>
      <c r="G7" s="203"/>
      <c r="H7" s="203"/>
      <c r="I7" s="203"/>
      <c r="J7" s="203"/>
      <c r="K7" s="203"/>
      <c r="L7" s="204"/>
      <c r="M7" s="41"/>
    </row>
    <row r="8" spans="1:13" ht="9" customHeight="1" x14ac:dyDescent="0.3">
      <c r="A8" s="41"/>
      <c r="B8" s="32"/>
      <c r="C8" s="23"/>
      <c r="D8" s="23"/>
      <c r="E8" s="23"/>
      <c r="F8" s="23"/>
      <c r="G8" s="23"/>
      <c r="H8" s="23"/>
      <c r="I8" s="23"/>
      <c r="J8" s="23"/>
      <c r="K8" s="23"/>
      <c r="L8" s="33"/>
      <c r="M8" s="41"/>
    </row>
    <row r="9" spans="1:13" x14ac:dyDescent="0.3">
      <c r="A9" s="41"/>
      <c r="B9" s="34" t="s">
        <v>59</v>
      </c>
      <c r="C9" s="201" t="s">
        <v>64</v>
      </c>
      <c r="D9" s="201"/>
      <c r="E9" s="201"/>
      <c r="F9" s="201"/>
      <c r="G9" s="201"/>
      <c r="H9" s="201"/>
      <c r="I9" s="201"/>
      <c r="J9" s="21"/>
      <c r="K9" s="21"/>
      <c r="L9" s="35"/>
      <c r="M9" s="41"/>
    </row>
    <row r="10" spans="1:13" x14ac:dyDescent="0.3">
      <c r="A10" s="41"/>
      <c r="B10" s="34" t="s">
        <v>59</v>
      </c>
      <c r="C10" s="201" t="s">
        <v>89</v>
      </c>
      <c r="D10" s="201"/>
      <c r="E10" s="201"/>
      <c r="F10" s="201"/>
      <c r="G10" s="201"/>
      <c r="H10" s="21"/>
      <c r="I10" s="21"/>
      <c r="J10" s="21"/>
      <c r="K10" s="21"/>
      <c r="L10" s="35"/>
      <c r="M10" s="41"/>
    </row>
    <row r="11" spans="1:13" ht="17.100000000000001" customHeight="1" x14ac:dyDescent="0.3">
      <c r="A11" s="41"/>
      <c r="B11" s="34" t="s">
        <v>59</v>
      </c>
      <c r="C11" s="201" t="s">
        <v>90</v>
      </c>
      <c r="D11" s="201"/>
      <c r="E11" s="201"/>
      <c r="F11" s="201"/>
      <c r="G11" s="201"/>
      <c r="H11" s="201"/>
      <c r="I11" s="201"/>
      <c r="J11" s="201"/>
      <c r="K11" s="201"/>
      <c r="L11" s="35"/>
      <c r="M11" s="41"/>
    </row>
    <row r="12" spans="1:13" ht="17.100000000000001" customHeight="1" x14ac:dyDescent="0.3">
      <c r="A12" s="41"/>
      <c r="B12" s="34" t="s">
        <v>59</v>
      </c>
      <c r="C12" s="201" t="s">
        <v>91</v>
      </c>
      <c r="D12" s="201"/>
      <c r="E12" s="201"/>
      <c r="F12" s="201"/>
      <c r="G12" s="201"/>
      <c r="H12" s="201"/>
      <c r="I12" s="201"/>
      <c r="J12" s="201"/>
      <c r="K12" s="201"/>
      <c r="L12" s="35"/>
      <c r="M12" s="41"/>
    </row>
    <row r="13" spans="1:13" ht="17.100000000000001" customHeight="1" x14ac:dyDescent="0.3">
      <c r="A13" s="41"/>
      <c r="B13" s="34"/>
      <c r="C13" s="22"/>
      <c r="D13" s="22"/>
      <c r="E13" s="22"/>
      <c r="F13" s="22"/>
      <c r="G13" s="22"/>
      <c r="H13" s="22"/>
      <c r="I13" s="22"/>
      <c r="J13" s="22"/>
      <c r="K13" s="22"/>
      <c r="L13" s="35"/>
      <c r="M13" s="41"/>
    </row>
    <row r="14" spans="1:13" ht="17.100000000000001" customHeight="1" x14ac:dyDescent="0.3">
      <c r="A14" s="41"/>
      <c r="B14" s="202" t="s">
        <v>68</v>
      </c>
      <c r="C14" s="203"/>
      <c r="D14" s="203"/>
      <c r="E14" s="203"/>
      <c r="F14" s="203"/>
      <c r="G14" s="203"/>
      <c r="H14" s="203"/>
      <c r="I14" s="203"/>
      <c r="J14" s="203"/>
      <c r="K14" s="203"/>
      <c r="L14" s="204"/>
      <c r="M14" s="41"/>
    </row>
    <row r="15" spans="1:13" ht="132.94999999999999" customHeight="1" x14ac:dyDescent="0.3">
      <c r="A15" s="41"/>
      <c r="B15" s="202"/>
      <c r="C15" s="203"/>
      <c r="D15" s="203"/>
      <c r="E15" s="203"/>
      <c r="F15" s="203"/>
      <c r="G15" s="203"/>
      <c r="H15" s="203"/>
      <c r="I15" s="203"/>
      <c r="J15" s="203"/>
      <c r="K15" s="203"/>
      <c r="L15" s="204"/>
      <c r="M15" s="41"/>
    </row>
    <row r="16" spans="1:13" x14ac:dyDescent="0.3">
      <c r="A16" s="41"/>
      <c r="B16" s="30"/>
      <c r="C16" s="20"/>
      <c r="D16" s="20"/>
      <c r="E16" s="20"/>
      <c r="F16" s="20"/>
      <c r="G16" s="20"/>
      <c r="H16" s="20"/>
      <c r="I16" s="20"/>
      <c r="J16" s="20"/>
      <c r="K16" s="20"/>
      <c r="L16" s="31"/>
      <c r="M16" s="41"/>
    </row>
    <row r="17" spans="1:13" x14ac:dyDescent="0.3">
      <c r="A17" s="41"/>
      <c r="B17" s="36" t="s">
        <v>67</v>
      </c>
      <c r="C17" s="20"/>
      <c r="D17" s="20"/>
      <c r="E17" s="20"/>
      <c r="F17" s="20"/>
      <c r="G17" s="20"/>
      <c r="H17" s="20"/>
      <c r="I17" s="20"/>
      <c r="J17" s="20"/>
      <c r="K17" s="20"/>
      <c r="L17" s="31"/>
      <c r="M17" s="41"/>
    </row>
    <row r="18" spans="1:13" x14ac:dyDescent="0.3">
      <c r="A18" s="41"/>
      <c r="B18" s="37"/>
      <c r="C18" s="20"/>
      <c r="D18" s="20"/>
      <c r="E18" s="20"/>
      <c r="F18" s="20"/>
      <c r="G18" s="20"/>
      <c r="H18" s="20"/>
      <c r="I18" s="20"/>
      <c r="J18" s="20"/>
      <c r="K18" s="20"/>
      <c r="L18" s="31"/>
      <c r="M18" s="41"/>
    </row>
    <row r="19" spans="1:13" x14ac:dyDescent="0.3">
      <c r="A19" s="41"/>
      <c r="B19" s="37" t="s">
        <v>70</v>
      </c>
      <c r="C19" s="20"/>
      <c r="D19" s="20"/>
      <c r="E19" s="20"/>
      <c r="F19" s="20"/>
      <c r="G19" s="20"/>
      <c r="H19" s="20"/>
      <c r="I19" s="20"/>
      <c r="J19" s="20"/>
      <c r="K19" s="20"/>
      <c r="L19" s="31"/>
      <c r="M19" s="41"/>
    </row>
    <row r="20" spans="1:13" ht="18" thickBot="1" x14ac:dyDescent="0.35">
      <c r="A20" s="41"/>
      <c r="B20" s="30"/>
      <c r="C20" s="20"/>
      <c r="D20" s="20"/>
      <c r="E20" s="20"/>
      <c r="F20" s="20"/>
      <c r="G20" s="20"/>
      <c r="H20" s="20"/>
      <c r="I20" s="20"/>
      <c r="J20" s="20"/>
      <c r="K20" s="20"/>
      <c r="L20" s="31"/>
      <c r="M20" s="41"/>
    </row>
    <row r="21" spans="1:13" ht="15.95" customHeight="1" thickBot="1" x14ac:dyDescent="0.35">
      <c r="A21" s="41"/>
      <c r="B21" s="38"/>
      <c r="C21" s="25"/>
      <c r="D21" s="26"/>
      <c r="E21" s="205" t="s">
        <v>60</v>
      </c>
      <c r="F21" s="206"/>
      <c r="G21" s="206"/>
      <c r="H21" s="206"/>
      <c r="I21" s="206"/>
      <c r="J21" s="206"/>
      <c r="K21" s="206"/>
      <c r="L21" s="207"/>
      <c r="M21" s="41"/>
    </row>
    <row r="22" spans="1:13" ht="18" thickBot="1" x14ac:dyDescent="0.35">
      <c r="A22" s="41"/>
      <c r="B22" s="30"/>
      <c r="C22" s="26"/>
      <c r="D22" s="26"/>
      <c r="E22" s="206"/>
      <c r="F22" s="206"/>
      <c r="G22" s="206"/>
      <c r="H22" s="206"/>
      <c r="I22" s="206"/>
      <c r="J22" s="206"/>
      <c r="K22" s="206"/>
      <c r="L22" s="207"/>
      <c r="M22" s="41"/>
    </row>
    <row r="23" spans="1:13" ht="18" thickBot="1" x14ac:dyDescent="0.35">
      <c r="A23" s="41"/>
      <c r="B23" s="38"/>
      <c r="C23" s="174"/>
      <c r="D23" s="20"/>
      <c r="E23" s="20" t="s">
        <v>71</v>
      </c>
      <c r="F23" s="20"/>
      <c r="G23" s="20"/>
      <c r="H23" s="20"/>
      <c r="I23" s="20"/>
      <c r="J23" s="20"/>
      <c r="K23" s="20"/>
      <c r="L23" s="31"/>
      <c r="M23" s="41"/>
    </row>
    <row r="24" spans="1:13" x14ac:dyDescent="0.3">
      <c r="A24" s="41"/>
      <c r="B24" s="30"/>
      <c r="C24" s="20"/>
      <c r="D24" s="20"/>
      <c r="E24" s="20"/>
      <c r="F24" s="20"/>
      <c r="G24" s="20"/>
      <c r="H24" s="20"/>
      <c r="I24" s="20"/>
      <c r="J24" s="20"/>
      <c r="K24" s="20"/>
      <c r="L24" s="31"/>
      <c r="M24" s="41"/>
    </row>
    <row r="25" spans="1:13" ht="15.95" customHeight="1" x14ac:dyDescent="0.3">
      <c r="A25" s="41"/>
      <c r="B25" s="202" t="s">
        <v>69</v>
      </c>
      <c r="C25" s="203"/>
      <c r="D25" s="203"/>
      <c r="E25" s="203"/>
      <c r="F25" s="203"/>
      <c r="G25" s="203"/>
      <c r="H25" s="203"/>
      <c r="I25" s="203"/>
      <c r="J25" s="203"/>
      <c r="K25" s="203"/>
      <c r="L25" s="204"/>
      <c r="M25" s="41"/>
    </row>
    <row r="26" spans="1:13" x14ac:dyDescent="0.3">
      <c r="A26" s="41"/>
      <c r="B26" s="202"/>
      <c r="C26" s="203"/>
      <c r="D26" s="203"/>
      <c r="E26" s="203"/>
      <c r="F26" s="203"/>
      <c r="G26" s="203"/>
      <c r="H26" s="203"/>
      <c r="I26" s="203"/>
      <c r="J26" s="203"/>
      <c r="K26" s="203"/>
      <c r="L26" s="204"/>
      <c r="M26" s="41"/>
    </row>
    <row r="27" spans="1:13" x14ac:dyDescent="0.3">
      <c r="A27" s="41"/>
      <c r="B27" s="202"/>
      <c r="C27" s="203"/>
      <c r="D27" s="203"/>
      <c r="E27" s="203"/>
      <c r="F27" s="203"/>
      <c r="G27" s="203"/>
      <c r="H27" s="203"/>
      <c r="I27" s="203"/>
      <c r="J27" s="203"/>
      <c r="K27" s="203"/>
      <c r="L27" s="204"/>
      <c r="M27" s="41"/>
    </row>
    <row r="28" spans="1:13" ht="42.75" customHeight="1" x14ac:dyDescent="0.3">
      <c r="A28" s="41"/>
      <c r="B28" s="202"/>
      <c r="C28" s="203"/>
      <c r="D28" s="203"/>
      <c r="E28" s="203"/>
      <c r="F28" s="203"/>
      <c r="G28" s="203"/>
      <c r="H28" s="203"/>
      <c r="I28" s="203"/>
      <c r="J28" s="203"/>
      <c r="K28" s="203"/>
      <c r="L28" s="204"/>
      <c r="M28" s="41"/>
    </row>
    <row r="29" spans="1:13" x14ac:dyDescent="0.3">
      <c r="A29" s="41"/>
      <c r="B29" s="39"/>
      <c r="C29" s="24"/>
      <c r="D29" s="24"/>
      <c r="E29" s="24"/>
      <c r="F29" s="24"/>
      <c r="G29" s="24"/>
      <c r="H29" s="24"/>
      <c r="I29" s="24"/>
      <c r="J29" s="24"/>
      <c r="K29" s="24"/>
      <c r="L29" s="40"/>
      <c r="M29" s="41"/>
    </row>
    <row r="30" spans="1:13" x14ac:dyDescent="0.3">
      <c r="A30" s="41"/>
      <c r="B30" s="195" t="s">
        <v>87</v>
      </c>
      <c r="C30" s="196"/>
      <c r="D30" s="196"/>
      <c r="E30" s="196"/>
      <c r="F30" s="196"/>
      <c r="G30" s="196"/>
      <c r="H30" s="196"/>
      <c r="I30" s="196"/>
      <c r="J30" s="196"/>
      <c r="K30" s="196"/>
      <c r="L30" s="197"/>
      <c r="M30" s="41"/>
    </row>
    <row r="31" spans="1:13" x14ac:dyDescent="0.3">
      <c r="A31" s="41"/>
      <c r="B31" s="195"/>
      <c r="C31" s="196"/>
      <c r="D31" s="196"/>
      <c r="E31" s="196"/>
      <c r="F31" s="196"/>
      <c r="G31" s="196"/>
      <c r="H31" s="196"/>
      <c r="I31" s="196"/>
      <c r="J31" s="196"/>
      <c r="K31" s="196"/>
      <c r="L31" s="197"/>
      <c r="M31" s="41"/>
    </row>
    <row r="32" spans="1:13" ht="18" thickBot="1" x14ac:dyDescent="0.35">
      <c r="A32" s="41"/>
      <c r="B32" s="198"/>
      <c r="C32" s="199"/>
      <c r="D32" s="199"/>
      <c r="E32" s="199"/>
      <c r="F32" s="199"/>
      <c r="G32" s="199"/>
      <c r="H32" s="199"/>
      <c r="I32" s="199"/>
      <c r="J32" s="199"/>
      <c r="K32" s="199"/>
      <c r="L32" s="200"/>
      <c r="M32" s="41"/>
    </row>
    <row r="33" spans="1:13" x14ac:dyDescent="0.3">
      <c r="A33" s="41"/>
      <c r="B33" s="41"/>
      <c r="C33" s="41"/>
      <c r="D33" s="41"/>
      <c r="E33" s="41"/>
      <c r="F33" s="41"/>
      <c r="G33" s="41"/>
      <c r="H33" s="41"/>
      <c r="I33" s="41"/>
      <c r="J33" s="41"/>
      <c r="K33" s="41"/>
      <c r="L33" s="41"/>
      <c r="M33" s="41"/>
    </row>
    <row r="34" spans="1:13" ht="20.25" customHeight="1" x14ac:dyDescent="0.3">
      <c r="A34" s="191" t="s">
        <v>80</v>
      </c>
      <c r="B34" s="192"/>
      <c r="C34" s="192"/>
      <c r="D34" s="192"/>
      <c r="E34" s="192"/>
      <c r="F34" s="53"/>
      <c r="G34" s="53"/>
      <c r="H34" s="53"/>
      <c r="I34" s="53"/>
      <c r="J34" s="193" t="s">
        <v>81</v>
      </c>
      <c r="K34" s="194"/>
      <c r="L34" s="194"/>
      <c r="M34" s="194"/>
    </row>
    <row r="35" spans="1:13" x14ac:dyDescent="0.3">
      <c r="A35" s="41"/>
      <c r="B35" s="41"/>
      <c r="C35" s="41"/>
      <c r="D35" s="41"/>
      <c r="E35" s="190"/>
      <c r="F35" s="190"/>
      <c r="G35" s="190"/>
      <c r="H35" s="41"/>
      <c r="I35" s="41"/>
      <c r="J35" s="41"/>
      <c r="K35" s="41"/>
      <c r="L35" s="41"/>
      <c r="M35" s="41"/>
    </row>
    <row r="36" spans="1:13" x14ac:dyDescent="0.3">
      <c r="A36" s="41"/>
      <c r="B36" s="41"/>
      <c r="C36" s="41"/>
      <c r="D36" s="41"/>
      <c r="E36" s="190"/>
      <c r="F36" s="190"/>
      <c r="G36" s="190"/>
      <c r="H36" s="41"/>
      <c r="I36" s="41"/>
      <c r="J36" s="41"/>
      <c r="K36" s="41"/>
      <c r="L36" s="41"/>
      <c r="M36" s="41"/>
    </row>
    <row r="37" spans="1:13" x14ac:dyDescent="0.3">
      <c r="A37" s="41"/>
      <c r="B37" s="41"/>
      <c r="C37" s="41"/>
      <c r="D37" s="41"/>
      <c r="E37" s="41"/>
      <c r="F37" s="41"/>
      <c r="G37" s="41"/>
      <c r="H37" s="41"/>
      <c r="I37" s="41"/>
      <c r="J37" s="41"/>
      <c r="K37" s="41"/>
      <c r="L37" s="41"/>
      <c r="M37" s="41"/>
    </row>
  </sheetData>
  <mergeCells count="16">
    <mergeCell ref="B1:L1"/>
    <mergeCell ref="E35:E36"/>
    <mergeCell ref="F35:F36"/>
    <mergeCell ref="G35:G36"/>
    <mergeCell ref="A34:E34"/>
    <mergeCell ref="J34:M34"/>
    <mergeCell ref="B30:L32"/>
    <mergeCell ref="C12:K12"/>
    <mergeCell ref="B14:L15"/>
    <mergeCell ref="B25:L28"/>
    <mergeCell ref="E21:L22"/>
    <mergeCell ref="B3:L3"/>
    <mergeCell ref="B5:L7"/>
    <mergeCell ref="C9:I9"/>
    <mergeCell ref="C10:G10"/>
    <mergeCell ref="C11:K11"/>
  </mergeCells>
  <pageMargins left="0.70866141732283472" right="0.70866141732283472" top="0.74803149606299213" bottom="0.74803149606299213"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C2A6E-3842-FE42-B5C1-52CC24E55834}">
  <sheetPr>
    <pageSetUpPr fitToPage="1"/>
  </sheetPr>
  <dimension ref="A1:P79"/>
  <sheetViews>
    <sheetView topLeftCell="C10" zoomScale="75" workbookViewId="0">
      <selection activeCell="E45" sqref="E45"/>
    </sheetView>
  </sheetViews>
  <sheetFormatPr defaultColWidth="10.875" defaultRowHeight="17.25" x14ac:dyDescent="0.3"/>
  <cols>
    <col min="1" max="1" width="10.875" style="6"/>
    <col min="2" max="2" width="3.625" style="6" bestFit="1" customWidth="1"/>
    <col min="3" max="3" width="57.875" style="6" customWidth="1"/>
    <col min="4" max="4" width="25" style="6" customWidth="1"/>
    <col min="5" max="5" width="25.125" style="6" customWidth="1"/>
    <col min="6" max="6" width="20.375" style="6" customWidth="1"/>
    <col min="7" max="7" width="21.5" style="6" customWidth="1"/>
    <col min="8" max="15" width="10.875" style="6"/>
    <col min="16" max="16" width="0" style="6" hidden="1" customWidth="1"/>
    <col min="17" max="16384" width="10.875" style="6"/>
  </cols>
  <sheetData>
    <row r="1" spans="1:16" ht="104.25" customHeight="1" thickBot="1" x14ac:dyDescent="0.35">
      <c r="A1" s="41"/>
      <c r="B1" s="212" t="s">
        <v>97</v>
      </c>
      <c r="C1" s="213"/>
      <c r="D1" s="213"/>
      <c r="E1" s="213"/>
      <c r="F1" s="213"/>
      <c r="G1" s="213"/>
      <c r="H1" s="213"/>
      <c r="I1" s="213"/>
      <c r="J1" s="213"/>
      <c r="K1" s="213"/>
      <c r="L1" s="213"/>
      <c r="M1" s="213"/>
      <c r="N1" s="55"/>
      <c r="O1" s="55"/>
      <c r="P1" s="55"/>
    </row>
    <row r="2" spans="1:16" x14ac:dyDescent="0.3">
      <c r="A2" s="41"/>
      <c r="B2" s="226" t="s">
        <v>58</v>
      </c>
      <c r="C2" s="227"/>
      <c r="D2" s="227"/>
      <c r="E2" s="227"/>
      <c r="F2" s="227"/>
      <c r="G2" s="227"/>
      <c r="H2" s="227"/>
      <c r="I2" s="227"/>
      <c r="J2" s="227"/>
      <c r="K2" s="227"/>
      <c r="L2" s="227"/>
      <c r="M2" s="228"/>
      <c r="N2" s="41"/>
    </row>
    <row r="3" spans="1:16" x14ac:dyDescent="0.3">
      <c r="A3" s="41"/>
      <c r="B3" s="229"/>
      <c r="C3" s="230"/>
      <c r="D3" s="230"/>
      <c r="E3" s="230"/>
      <c r="F3" s="230"/>
      <c r="G3" s="230"/>
      <c r="H3" s="230"/>
      <c r="I3" s="230"/>
      <c r="J3" s="230"/>
      <c r="K3" s="230"/>
      <c r="L3" s="230"/>
      <c r="M3" s="231"/>
      <c r="N3" s="41"/>
    </row>
    <row r="4" spans="1:16" ht="18" thickBot="1" x14ac:dyDescent="0.35">
      <c r="A4" s="41"/>
      <c r="B4" s="232"/>
      <c r="C4" s="233"/>
      <c r="D4" s="233"/>
      <c r="E4" s="233"/>
      <c r="F4" s="233"/>
      <c r="G4" s="233"/>
      <c r="H4" s="233"/>
      <c r="I4" s="233"/>
      <c r="J4" s="233"/>
      <c r="K4" s="233"/>
      <c r="L4" s="233"/>
      <c r="M4" s="234"/>
      <c r="N4" s="41"/>
    </row>
    <row r="5" spans="1:16" ht="18.75" x14ac:dyDescent="0.3">
      <c r="A5" s="41"/>
      <c r="B5" s="57"/>
      <c r="C5" s="58" t="s">
        <v>16</v>
      </c>
      <c r="D5" s="59"/>
      <c r="E5" s="59"/>
      <c r="F5" s="59"/>
      <c r="G5" s="59"/>
      <c r="H5" s="60"/>
      <c r="I5" s="235" t="s">
        <v>72</v>
      </c>
      <c r="J5" s="236"/>
      <c r="K5" s="236"/>
      <c r="L5" s="236"/>
      <c r="M5" s="237"/>
      <c r="N5" s="41"/>
    </row>
    <row r="6" spans="1:16" ht="38.1" customHeight="1" x14ac:dyDescent="0.3">
      <c r="A6" s="41"/>
      <c r="B6" s="61"/>
      <c r="C6" s="62" t="s">
        <v>18</v>
      </c>
      <c r="D6" s="62" t="s">
        <v>19</v>
      </c>
      <c r="E6" s="62" t="s">
        <v>5</v>
      </c>
      <c r="F6" s="7"/>
      <c r="G6" s="7"/>
      <c r="H6" s="63"/>
      <c r="I6" s="238"/>
      <c r="J6" s="239"/>
      <c r="K6" s="239"/>
      <c r="L6" s="239"/>
      <c r="M6" s="240"/>
      <c r="N6" s="41"/>
    </row>
    <row r="7" spans="1:16" ht="20.100000000000001" customHeight="1" x14ac:dyDescent="0.3">
      <c r="A7" s="41"/>
      <c r="B7" s="61"/>
      <c r="C7" s="64" t="s">
        <v>105</v>
      </c>
      <c r="D7" s="64" t="s">
        <v>17</v>
      </c>
      <c r="E7" s="65">
        <v>44531</v>
      </c>
      <c r="F7" s="7"/>
      <c r="G7" s="7"/>
      <c r="H7" s="63"/>
      <c r="I7" s="238"/>
      <c r="J7" s="239"/>
      <c r="K7" s="239"/>
      <c r="L7" s="239"/>
      <c r="M7" s="240"/>
      <c r="N7" s="41"/>
    </row>
    <row r="8" spans="1:16" ht="24.95" customHeight="1" thickBot="1" x14ac:dyDescent="0.35">
      <c r="A8" s="41"/>
      <c r="B8" s="66"/>
      <c r="C8" s="67"/>
      <c r="D8" s="67"/>
      <c r="E8" s="68"/>
      <c r="F8" s="67"/>
      <c r="G8" s="67"/>
      <c r="H8" s="69"/>
      <c r="I8" s="241"/>
      <c r="J8" s="242"/>
      <c r="K8" s="242"/>
      <c r="L8" s="242"/>
      <c r="M8" s="243"/>
      <c r="N8" s="41"/>
    </row>
    <row r="9" spans="1:16" ht="24.95" customHeight="1" x14ac:dyDescent="0.3">
      <c r="A9" s="41"/>
      <c r="B9" s="57"/>
      <c r="C9" s="59"/>
      <c r="D9" s="59"/>
      <c r="E9" s="70"/>
      <c r="F9" s="59"/>
      <c r="G9" s="59"/>
      <c r="H9" s="60"/>
      <c r="I9" s="235" t="s">
        <v>48</v>
      </c>
      <c r="J9" s="236"/>
      <c r="K9" s="236"/>
      <c r="L9" s="236"/>
      <c r="M9" s="237"/>
      <c r="N9" s="41"/>
    </row>
    <row r="10" spans="1:16" ht="20.100000000000001" customHeight="1" x14ac:dyDescent="0.3">
      <c r="A10" s="41"/>
      <c r="B10" s="61"/>
      <c r="C10" s="56" t="s">
        <v>31</v>
      </c>
      <c r="D10" s="7"/>
      <c r="E10" s="8"/>
      <c r="F10" s="7"/>
      <c r="G10" s="7"/>
      <c r="H10" s="63"/>
      <c r="I10" s="238"/>
      <c r="J10" s="239"/>
      <c r="K10" s="239"/>
      <c r="L10" s="239"/>
      <c r="M10" s="240"/>
      <c r="N10" s="41"/>
    </row>
    <row r="11" spans="1:16" ht="20.100000000000001" customHeight="1" x14ac:dyDescent="0.3">
      <c r="A11" s="41"/>
      <c r="B11" s="61"/>
      <c r="C11" s="71" t="s">
        <v>4</v>
      </c>
      <c r="D11" s="72">
        <v>54000000</v>
      </c>
      <c r="E11" s="7"/>
      <c r="F11" s="7"/>
      <c r="G11" s="7"/>
      <c r="H11" s="63"/>
      <c r="I11" s="238"/>
      <c r="J11" s="239"/>
      <c r="K11" s="239"/>
      <c r="L11" s="239"/>
      <c r="M11" s="240"/>
      <c r="N11" s="41"/>
    </row>
    <row r="12" spans="1:16" ht="20.100000000000001" customHeight="1" x14ac:dyDescent="0.3">
      <c r="A12" s="41"/>
      <c r="B12" s="61"/>
      <c r="C12" s="71" t="s">
        <v>20</v>
      </c>
      <c r="D12" s="72">
        <v>6000000</v>
      </c>
      <c r="E12" s="7"/>
      <c r="F12" s="7"/>
      <c r="G12" s="7"/>
      <c r="H12" s="63"/>
      <c r="I12" s="238"/>
      <c r="J12" s="239"/>
      <c r="K12" s="239"/>
      <c r="L12" s="239"/>
      <c r="M12" s="240"/>
      <c r="N12" s="41"/>
    </row>
    <row r="13" spans="1:16" ht="20.100000000000001" customHeight="1" x14ac:dyDescent="0.3">
      <c r="A13" s="41"/>
      <c r="B13" s="61"/>
      <c r="C13" s="71" t="s">
        <v>21</v>
      </c>
      <c r="D13" s="73">
        <f>SUM(D11:D12)</f>
        <v>60000000</v>
      </c>
      <c r="E13" s="7"/>
      <c r="F13" s="7"/>
      <c r="G13" s="7"/>
      <c r="H13" s="63"/>
      <c r="I13" s="238"/>
      <c r="J13" s="239"/>
      <c r="K13" s="239"/>
      <c r="L13" s="239"/>
      <c r="M13" s="240"/>
      <c r="N13" s="41"/>
    </row>
    <row r="14" spans="1:16" ht="20.100000000000001" customHeight="1" x14ac:dyDescent="0.3">
      <c r="A14" s="41"/>
      <c r="B14" s="61"/>
      <c r="C14" s="7"/>
      <c r="D14" s="7"/>
      <c r="E14" s="7"/>
      <c r="F14" s="7"/>
      <c r="G14" s="7"/>
      <c r="H14" s="63"/>
      <c r="I14" s="238"/>
      <c r="J14" s="239"/>
      <c r="K14" s="239"/>
      <c r="L14" s="239"/>
      <c r="M14" s="240"/>
      <c r="N14" s="41"/>
    </row>
    <row r="15" spans="1:16" ht="20.100000000000001" customHeight="1" x14ac:dyDescent="0.3">
      <c r="A15" s="41"/>
      <c r="B15" s="61"/>
      <c r="C15" s="71" t="s">
        <v>101</v>
      </c>
      <c r="D15" s="74" t="s">
        <v>24</v>
      </c>
      <c r="E15" s="75" t="s">
        <v>25</v>
      </c>
      <c r="F15" s="7"/>
      <c r="G15" s="7"/>
      <c r="H15" s="63"/>
      <c r="I15" s="238"/>
      <c r="J15" s="239"/>
      <c r="K15" s="239"/>
      <c r="L15" s="239"/>
      <c r="M15" s="240"/>
      <c r="N15" s="41"/>
    </row>
    <row r="16" spans="1:16" ht="20.100000000000001" customHeight="1" x14ac:dyDescent="0.3">
      <c r="A16" s="41"/>
      <c r="B16" s="61"/>
      <c r="C16" s="185" t="s">
        <v>103</v>
      </c>
      <c r="D16" s="76">
        <f>D13-D18</f>
        <v>55090909.090909094</v>
      </c>
      <c r="E16" s="76">
        <f>D11-E18</f>
        <v>49090909.090909094</v>
      </c>
      <c r="F16" s="7"/>
      <c r="G16" s="7"/>
      <c r="H16" s="63"/>
      <c r="I16" s="238"/>
      <c r="J16" s="239"/>
      <c r="K16" s="239"/>
      <c r="L16" s="239"/>
      <c r="M16" s="240"/>
      <c r="N16" s="41"/>
    </row>
    <row r="17" spans="1:16" ht="20.100000000000001" customHeight="1" x14ac:dyDescent="0.3">
      <c r="A17" s="41"/>
      <c r="B17" s="61"/>
      <c r="C17" s="71" t="s">
        <v>22</v>
      </c>
      <c r="D17" s="77"/>
      <c r="E17" s="78"/>
      <c r="F17" s="7"/>
      <c r="G17" s="7"/>
      <c r="H17" s="63"/>
      <c r="I17" s="238"/>
      <c r="J17" s="239"/>
      <c r="K17" s="239"/>
      <c r="L17" s="239"/>
      <c r="M17" s="240"/>
      <c r="N17" s="41"/>
    </row>
    <row r="18" spans="1:16" ht="36.950000000000003" customHeight="1" x14ac:dyDescent="0.3">
      <c r="A18" s="41"/>
      <c r="B18" s="61"/>
      <c r="C18" s="186" t="s">
        <v>102</v>
      </c>
      <c r="D18" s="72">
        <v>4909090.9090909101</v>
      </c>
      <c r="E18" s="187">
        <f>(D11/1.1)*0.1</f>
        <v>4909090.9090909092</v>
      </c>
      <c r="F18" s="7"/>
      <c r="G18" s="7"/>
      <c r="H18" s="63"/>
      <c r="I18" s="238"/>
      <c r="J18" s="239"/>
      <c r="K18" s="239"/>
      <c r="L18" s="239"/>
      <c r="M18" s="240"/>
      <c r="N18" s="41"/>
    </row>
    <row r="19" spans="1:16" ht="24.95" customHeight="1" thickBot="1" x14ac:dyDescent="0.35">
      <c r="A19" s="41"/>
      <c r="B19" s="66"/>
      <c r="C19" s="79"/>
      <c r="D19" s="80"/>
      <c r="E19" s="67"/>
      <c r="F19" s="67"/>
      <c r="G19" s="67"/>
      <c r="H19" s="69"/>
      <c r="I19" s="241"/>
      <c r="J19" s="242"/>
      <c r="K19" s="242"/>
      <c r="L19" s="242"/>
      <c r="M19" s="243"/>
      <c r="N19" s="41"/>
    </row>
    <row r="20" spans="1:16" ht="24.95" customHeight="1" x14ac:dyDescent="0.3">
      <c r="A20" s="41"/>
      <c r="B20" s="57"/>
      <c r="C20" s="81"/>
      <c r="D20" s="82"/>
      <c r="E20" s="59"/>
      <c r="F20" s="59"/>
      <c r="G20" s="59"/>
      <c r="H20" s="60"/>
      <c r="I20" s="235" t="s">
        <v>73</v>
      </c>
      <c r="J20" s="236"/>
      <c r="K20" s="236"/>
      <c r="L20" s="236"/>
      <c r="M20" s="237"/>
      <c r="N20" s="41"/>
    </row>
    <row r="21" spans="1:16" ht="20.100000000000001" customHeight="1" x14ac:dyDescent="0.3">
      <c r="A21" s="41"/>
      <c r="B21" s="61"/>
      <c r="C21" s="56" t="s">
        <v>32</v>
      </c>
      <c r="D21" s="83" t="s">
        <v>33</v>
      </c>
      <c r="E21" s="84" t="s">
        <v>24</v>
      </c>
      <c r="F21" s="84" t="s">
        <v>25</v>
      </c>
      <c r="G21" s="71" t="s">
        <v>0</v>
      </c>
      <c r="H21" s="85"/>
      <c r="I21" s="238"/>
      <c r="J21" s="239"/>
      <c r="K21" s="239"/>
      <c r="L21" s="239"/>
      <c r="M21" s="240"/>
      <c r="N21" s="41"/>
    </row>
    <row r="22" spans="1:16" ht="20.100000000000001" customHeight="1" x14ac:dyDescent="0.3">
      <c r="A22" s="41"/>
      <c r="B22" s="61"/>
      <c r="C22" s="71" t="s">
        <v>34</v>
      </c>
      <c r="D22" s="86">
        <v>0.4</v>
      </c>
      <c r="E22" s="87">
        <f>D22*$D$16</f>
        <v>22036363.63636364</v>
      </c>
      <c r="F22" s="87">
        <f>D22*$E$16</f>
        <v>19636363.636363637</v>
      </c>
      <c r="G22" s="88">
        <v>44682</v>
      </c>
      <c r="H22" s="85"/>
      <c r="I22" s="238"/>
      <c r="J22" s="239"/>
      <c r="K22" s="239"/>
      <c r="L22" s="239"/>
      <c r="M22" s="240"/>
      <c r="N22" s="41"/>
    </row>
    <row r="23" spans="1:16" ht="20.100000000000001" customHeight="1" x14ac:dyDescent="0.3">
      <c r="A23" s="41"/>
      <c r="B23" s="89"/>
      <c r="C23" s="71" t="s">
        <v>35</v>
      </c>
      <c r="D23" s="86">
        <v>0.4</v>
      </c>
      <c r="E23" s="87">
        <f t="shared" ref="E23:E24" si="0">D23*$D$16</f>
        <v>22036363.63636364</v>
      </c>
      <c r="F23" s="87">
        <f t="shared" ref="F23:F24" si="1">D23*$E$16</f>
        <v>19636363.636363637</v>
      </c>
      <c r="G23" s="88">
        <v>44986</v>
      </c>
      <c r="H23" s="85"/>
      <c r="I23" s="238"/>
      <c r="J23" s="239"/>
      <c r="K23" s="239"/>
      <c r="L23" s="239"/>
      <c r="M23" s="240"/>
      <c r="N23" s="41"/>
    </row>
    <row r="24" spans="1:16" ht="20.100000000000001" customHeight="1" x14ac:dyDescent="0.3">
      <c r="A24" s="41"/>
      <c r="B24" s="89"/>
      <c r="C24" s="71" t="s">
        <v>36</v>
      </c>
      <c r="D24" s="86">
        <v>0.2</v>
      </c>
      <c r="E24" s="87">
        <f t="shared" si="0"/>
        <v>11018181.81818182</v>
      </c>
      <c r="F24" s="87">
        <f t="shared" si="1"/>
        <v>9818181.8181818184</v>
      </c>
      <c r="G24" s="88">
        <v>45292</v>
      </c>
      <c r="H24" s="85"/>
      <c r="I24" s="238"/>
      <c r="J24" s="239"/>
      <c r="K24" s="239"/>
      <c r="L24" s="239"/>
      <c r="M24" s="240"/>
      <c r="N24" s="41"/>
    </row>
    <row r="25" spans="1:16" ht="20.100000000000001" customHeight="1" x14ac:dyDescent="0.3">
      <c r="A25" s="41"/>
      <c r="B25" s="89"/>
      <c r="C25" s="11"/>
      <c r="D25" s="90" t="s">
        <v>42</v>
      </c>
      <c r="E25" s="91">
        <f>SUM(E22:E24)</f>
        <v>55090909.090909101</v>
      </c>
      <c r="F25" s="91">
        <f>SUM(F22:F24)</f>
        <v>49090909.090909094</v>
      </c>
      <c r="G25" s="10"/>
      <c r="H25" s="85"/>
      <c r="I25" s="238"/>
      <c r="J25" s="239"/>
      <c r="K25" s="239"/>
      <c r="L25" s="239"/>
      <c r="M25" s="240"/>
      <c r="N25" s="41"/>
    </row>
    <row r="26" spans="1:16" s="9" customFormat="1" ht="20.100000000000001" customHeight="1" thickBot="1" x14ac:dyDescent="0.35">
      <c r="A26" s="42"/>
      <c r="B26" s="92"/>
      <c r="C26" s="93"/>
      <c r="D26" s="94"/>
      <c r="E26" s="95"/>
      <c r="F26" s="95"/>
      <c r="G26" s="96"/>
      <c r="H26" s="97"/>
      <c r="I26" s="241"/>
      <c r="J26" s="242"/>
      <c r="K26" s="242"/>
      <c r="L26" s="242"/>
      <c r="M26" s="243"/>
      <c r="N26" s="42"/>
    </row>
    <row r="27" spans="1:16" s="9" customFormat="1" ht="20.100000000000001" customHeight="1" x14ac:dyDescent="0.3">
      <c r="A27" s="42"/>
      <c r="B27" s="108"/>
      <c r="C27" s="109"/>
      <c r="D27" s="98"/>
      <c r="E27" s="99"/>
      <c r="F27" s="99"/>
      <c r="G27" s="100"/>
      <c r="H27" s="101"/>
      <c r="I27" s="235" t="s">
        <v>75</v>
      </c>
      <c r="J27" s="236"/>
      <c r="K27" s="236"/>
      <c r="L27" s="236"/>
      <c r="M27" s="237"/>
      <c r="N27" s="42"/>
      <c r="P27" s="179">
        <v>44621</v>
      </c>
    </row>
    <row r="28" spans="1:16" s="9" customFormat="1" ht="20.100000000000001" customHeight="1" x14ac:dyDescent="0.3">
      <c r="A28" s="42"/>
      <c r="B28" s="89"/>
      <c r="C28" s="247" t="s">
        <v>41</v>
      </c>
      <c r="D28" s="12"/>
      <c r="E28" s="13"/>
      <c r="F28" s="13"/>
      <c r="G28" s="10"/>
      <c r="H28" s="85"/>
      <c r="I28" s="238"/>
      <c r="J28" s="239"/>
      <c r="K28" s="239"/>
      <c r="L28" s="239"/>
      <c r="M28" s="240"/>
      <c r="N28" s="42"/>
      <c r="P28" s="179">
        <v>44652</v>
      </c>
    </row>
    <row r="29" spans="1:16" ht="32.1" customHeight="1" x14ac:dyDescent="0.3">
      <c r="A29" s="41"/>
      <c r="B29" s="89"/>
      <c r="C29" s="247"/>
      <c r="D29" s="83" t="s">
        <v>33</v>
      </c>
      <c r="E29" s="13"/>
      <c r="F29" s="13"/>
      <c r="G29" s="13"/>
      <c r="H29" s="102"/>
      <c r="I29" s="238"/>
      <c r="J29" s="239"/>
      <c r="K29" s="239"/>
      <c r="L29" s="239"/>
      <c r="M29" s="240"/>
      <c r="N29" s="41"/>
      <c r="P29" s="179">
        <v>44682</v>
      </c>
    </row>
    <row r="30" spans="1:16" ht="20.100000000000001" customHeight="1" x14ac:dyDescent="0.3">
      <c r="A30" s="41"/>
      <c r="B30" s="89"/>
      <c r="C30" s="71" t="s">
        <v>98</v>
      </c>
      <c r="D30" s="86">
        <v>0.4</v>
      </c>
      <c r="E30" s="13"/>
      <c r="F30" s="13"/>
      <c r="G30" s="13"/>
      <c r="H30" s="102"/>
      <c r="I30" s="238"/>
      <c r="J30" s="239"/>
      <c r="K30" s="239"/>
      <c r="L30" s="239"/>
      <c r="M30" s="240"/>
      <c r="N30" s="41"/>
      <c r="P30" s="179">
        <v>44713</v>
      </c>
    </row>
    <row r="31" spans="1:16" ht="20.100000000000001" customHeight="1" x14ac:dyDescent="0.3">
      <c r="A31" s="41"/>
      <c r="B31" s="89"/>
      <c r="C31" s="71" t="s">
        <v>37</v>
      </c>
      <c r="D31" s="86">
        <v>0.2</v>
      </c>
      <c r="E31" s="13"/>
      <c r="F31" s="13"/>
      <c r="G31" s="13"/>
      <c r="H31" s="102"/>
      <c r="I31" s="238"/>
      <c r="J31" s="239"/>
      <c r="K31" s="239"/>
      <c r="L31" s="239"/>
      <c r="M31" s="240"/>
      <c r="N31" s="41"/>
      <c r="P31" s="179">
        <v>44743</v>
      </c>
    </row>
    <row r="32" spans="1:16" ht="20.100000000000001" customHeight="1" x14ac:dyDescent="0.3">
      <c r="A32" s="41"/>
      <c r="B32" s="89"/>
      <c r="C32" s="71" t="s">
        <v>38</v>
      </c>
      <c r="D32" s="86">
        <v>0.2</v>
      </c>
      <c r="E32" s="13"/>
      <c r="F32" s="13"/>
      <c r="G32" s="13"/>
      <c r="H32" s="102"/>
      <c r="I32" s="238"/>
      <c r="J32" s="239"/>
      <c r="K32" s="239"/>
      <c r="L32" s="239"/>
      <c r="M32" s="240"/>
      <c r="N32" s="41"/>
      <c r="P32" s="179">
        <v>44774</v>
      </c>
    </row>
    <row r="33" spans="1:16" ht="20.100000000000001" customHeight="1" x14ac:dyDescent="0.3">
      <c r="A33" s="41"/>
      <c r="B33" s="89"/>
      <c r="C33" s="71" t="s">
        <v>39</v>
      </c>
      <c r="D33" s="86">
        <v>0.2</v>
      </c>
      <c r="E33" s="13"/>
      <c r="F33" s="13"/>
      <c r="G33" s="13"/>
      <c r="H33" s="102"/>
      <c r="I33" s="238"/>
      <c r="J33" s="239"/>
      <c r="K33" s="239"/>
      <c r="L33" s="239"/>
      <c r="M33" s="240"/>
      <c r="N33" s="41"/>
      <c r="P33" s="179">
        <v>44805</v>
      </c>
    </row>
    <row r="34" spans="1:16" ht="36.950000000000003" customHeight="1" thickBot="1" x14ac:dyDescent="0.35">
      <c r="A34" s="41"/>
      <c r="B34" s="92"/>
      <c r="C34" s="93"/>
      <c r="D34" s="103"/>
      <c r="E34" s="96"/>
      <c r="F34" s="96"/>
      <c r="G34" s="96"/>
      <c r="H34" s="97"/>
      <c r="I34" s="241"/>
      <c r="J34" s="242"/>
      <c r="K34" s="242"/>
      <c r="L34" s="242"/>
      <c r="M34" s="243"/>
      <c r="N34" s="41"/>
      <c r="P34" s="179">
        <v>44835</v>
      </c>
    </row>
    <row r="35" spans="1:16" ht="20.100000000000001" customHeight="1" x14ac:dyDescent="0.3">
      <c r="A35" s="41"/>
      <c r="B35" s="108"/>
      <c r="C35" s="109"/>
      <c r="D35" s="110"/>
      <c r="E35" s="100"/>
      <c r="F35" s="100"/>
      <c r="G35" s="100"/>
      <c r="H35" s="101"/>
      <c r="I35" s="235" t="s">
        <v>74</v>
      </c>
      <c r="J35" s="236"/>
      <c r="K35" s="236"/>
      <c r="L35" s="236"/>
      <c r="M35" s="237"/>
      <c r="N35" s="41"/>
      <c r="P35" s="179">
        <v>44866</v>
      </c>
    </row>
    <row r="36" spans="1:16" ht="20.100000000000001" customHeight="1" x14ac:dyDescent="0.3">
      <c r="A36" s="41"/>
      <c r="B36" s="89"/>
      <c r="C36" s="247" t="s">
        <v>44</v>
      </c>
      <c r="D36" s="245"/>
      <c r="E36" s="245"/>
      <c r="F36" s="10"/>
      <c r="G36" s="10"/>
      <c r="H36" s="85"/>
      <c r="I36" s="238"/>
      <c r="J36" s="239"/>
      <c r="K36" s="239"/>
      <c r="L36" s="239"/>
      <c r="M36" s="240"/>
      <c r="N36" s="41"/>
      <c r="P36" s="179">
        <v>44896</v>
      </c>
    </row>
    <row r="37" spans="1:16" ht="20.100000000000001" customHeight="1" thickBot="1" x14ac:dyDescent="0.35">
      <c r="A37" s="41"/>
      <c r="B37" s="89"/>
      <c r="C37" s="247"/>
      <c r="D37" s="83" t="s">
        <v>9</v>
      </c>
      <c r="E37" s="83" t="s">
        <v>43</v>
      </c>
      <c r="F37" s="10"/>
      <c r="G37" s="10"/>
      <c r="H37" s="85"/>
      <c r="I37" s="238"/>
      <c r="J37" s="239"/>
      <c r="K37" s="239"/>
      <c r="L37" s="239"/>
      <c r="M37" s="240"/>
      <c r="N37" s="41"/>
      <c r="P37" s="179">
        <v>44927</v>
      </c>
    </row>
    <row r="38" spans="1:16" ht="26.1" customHeight="1" thickTop="1" x14ac:dyDescent="0.3">
      <c r="A38" s="41"/>
      <c r="B38" s="246" t="s">
        <v>13</v>
      </c>
      <c r="C38" s="175" t="s">
        <v>0</v>
      </c>
      <c r="D38" s="116" t="s">
        <v>10</v>
      </c>
      <c r="E38" s="117">
        <v>44682</v>
      </c>
      <c r="F38" s="10"/>
      <c r="G38" s="10"/>
      <c r="H38" s="85"/>
      <c r="I38" s="238"/>
      <c r="J38" s="239"/>
      <c r="K38" s="239"/>
      <c r="L38" s="239"/>
      <c r="M38" s="240"/>
      <c r="N38" s="41"/>
      <c r="P38" s="179">
        <v>44958</v>
      </c>
    </row>
    <row r="39" spans="1:16" ht="26.1" customHeight="1" x14ac:dyDescent="0.3">
      <c r="A39" s="41"/>
      <c r="B39" s="246"/>
      <c r="C39" s="176" t="s">
        <v>1</v>
      </c>
      <c r="D39" s="118" t="s">
        <v>11</v>
      </c>
      <c r="E39" s="182">
        <v>44743</v>
      </c>
      <c r="F39" s="10"/>
      <c r="G39" s="10"/>
      <c r="H39" s="85"/>
      <c r="I39" s="238"/>
      <c r="J39" s="239"/>
      <c r="K39" s="239"/>
      <c r="L39" s="239"/>
      <c r="M39" s="240"/>
      <c r="N39" s="41"/>
      <c r="P39" s="179">
        <v>44986</v>
      </c>
    </row>
    <row r="40" spans="1:16" ht="26.1" customHeight="1" x14ac:dyDescent="0.3">
      <c r="A40" s="41"/>
      <c r="B40" s="246"/>
      <c r="C40" s="176" t="s">
        <v>2</v>
      </c>
      <c r="D40" s="118" t="s">
        <v>28</v>
      </c>
      <c r="E40" s="182">
        <v>44986</v>
      </c>
      <c r="F40" s="10"/>
      <c r="G40" s="10"/>
      <c r="H40" s="85"/>
      <c r="I40" s="238"/>
      <c r="J40" s="239"/>
      <c r="K40" s="239"/>
      <c r="L40" s="239"/>
      <c r="M40" s="240"/>
      <c r="N40" s="41"/>
      <c r="P40" s="179">
        <v>45017</v>
      </c>
    </row>
    <row r="41" spans="1:16" ht="26.1" customHeight="1" x14ac:dyDescent="0.3">
      <c r="A41" s="41"/>
      <c r="B41" s="246"/>
      <c r="C41" s="176" t="s">
        <v>3</v>
      </c>
      <c r="D41" s="118" t="s">
        <v>11</v>
      </c>
      <c r="E41" s="182">
        <v>45078</v>
      </c>
      <c r="F41" s="10"/>
      <c r="G41" s="10"/>
      <c r="H41" s="85"/>
      <c r="I41" s="238"/>
      <c r="J41" s="239"/>
      <c r="K41" s="239"/>
      <c r="L41" s="239"/>
      <c r="M41" s="240"/>
      <c r="N41" s="41"/>
      <c r="P41" s="179">
        <v>45047</v>
      </c>
    </row>
    <row r="42" spans="1:16" ht="26.1" customHeight="1" thickBot="1" x14ac:dyDescent="0.35">
      <c r="A42" s="41"/>
      <c r="B42" s="246"/>
      <c r="C42" s="177" t="s">
        <v>92</v>
      </c>
      <c r="D42" s="119" t="s">
        <v>29</v>
      </c>
      <c r="E42" s="183">
        <v>45108</v>
      </c>
      <c r="F42" s="14" t="s">
        <v>30</v>
      </c>
      <c r="G42" s="10"/>
      <c r="H42" s="85"/>
      <c r="I42" s="238"/>
      <c r="J42" s="239"/>
      <c r="K42" s="239"/>
      <c r="L42" s="239"/>
      <c r="M42" s="240"/>
      <c r="N42" s="41"/>
      <c r="P42" s="179">
        <v>45078</v>
      </c>
    </row>
    <row r="43" spans="1:16" ht="26.1" customHeight="1" thickTop="1" x14ac:dyDescent="0.3">
      <c r="A43" s="41"/>
      <c r="B43" s="244" t="s">
        <v>14</v>
      </c>
      <c r="C43" s="175" t="s">
        <v>12</v>
      </c>
      <c r="D43" s="178" t="s">
        <v>99</v>
      </c>
      <c r="E43" s="184">
        <v>45352</v>
      </c>
      <c r="F43" s="10"/>
      <c r="G43" s="10"/>
      <c r="H43" s="85"/>
      <c r="I43" s="238"/>
      <c r="J43" s="239"/>
      <c r="K43" s="239"/>
      <c r="L43" s="239"/>
      <c r="M43" s="240"/>
      <c r="N43" s="41"/>
      <c r="P43" s="179">
        <v>45108</v>
      </c>
    </row>
    <row r="44" spans="1:16" ht="26.1" customHeight="1" x14ac:dyDescent="0.3">
      <c r="A44" s="41"/>
      <c r="B44" s="244"/>
      <c r="C44" s="176" t="s">
        <v>8</v>
      </c>
      <c r="D44" s="118" t="s">
        <v>11</v>
      </c>
      <c r="E44" s="182">
        <v>45078</v>
      </c>
      <c r="F44" s="10"/>
      <c r="G44" s="10"/>
      <c r="H44" s="85"/>
      <c r="I44" s="238"/>
      <c r="J44" s="239"/>
      <c r="K44" s="239"/>
      <c r="L44" s="239"/>
      <c r="M44" s="240"/>
      <c r="N44" s="41"/>
      <c r="P44" s="179">
        <v>45139</v>
      </c>
    </row>
    <row r="45" spans="1:16" ht="42" customHeight="1" thickBot="1" x14ac:dyDescent="0.35">
      <c r="A45" s="41"/>
      <c r="B45" s="244"/>
      <c r="C45" s="180" t="s">
        <v>93</v>
      </c>
      <c r="D45" s="119" t="s">
        <v>11</v>
      </c>
      <c r="E45" s="183">
        <v>45536</v>
      </c>
      <c r="F45" s="14" t="s">
        <v>30</v>
      </c>
      <c r="G45" s="10"/>
      <c r="H45" s="85"/>
      <c r="I45" s="238"/>
      <c r="J45" s="239"/>
      <c r="K45" s="239"/>
      <c r="L45" s="239"/>
      <c r="M45" s="240"/>
      <c r="N45" s="41"/>
      <c r="P45" s="179">
        <v>45170</v>
      </c>
    </row>
    <row r="46" spans="1:16" ht="26.1" customHeight="1" thickTop="1" x14ac:dyDescent="0.3">
      <c r="A46" s="41"/>
      <c r="B46" s="246" t="s">
        <v>26</v>
      </c>
      <c r="C46" s="175" t="s">
        <v>15</v>
      </c>
      <c r="D46" s="178" t="s">
        <v>100</v>
      </c>
      <c r="E46" s="184">
        <v>45627</v>
      </c>
      <c r="F46" s="10"/>
      <c r="G46" s="10"/>
      <c r="H46" s="85"/>
      <c r="I46" s="238"/>
      <c r="J46" s="239"/>
      <c r="K46" s="239"/>
      <c r="L46" s="239"/>
      <c r="M46" s="240"/>
      <c r="N46" s="41"/>
      <c r="P46" s="179">
        <v>45200</v>
      </c>
    </row>
    <row r="47" spans="1:16" ht="26.1" customHeight="1" x14ac:dyDescent="0.3">
      <c r="A47" s="41"/>
      <c r="B47" s="246"/>
      <c r="C47" s="176" t="s">
        <v>8</v>
      </c>
      <c r="D47" s="118" t="s">
        <v>11</v>
      </c>
      <c r="E47" s="182">
        <v>45717</v>
      </c>
      <c r="F47" s="10"/>
      <c r="G47" s="10"/>
      <c r="H47" s="85"/>
      <c r="I47" s="238"/>
      <c r="J47" s="239"/>
      <c r="K47" s="239"/>
      <c r="L47" s="239"/>
      <c r="M47" s="240"/>
      <c r="N47" s="41"/>
      <c r="P47" s="179">
        <v>45231</v>
      </c>
    </row>
    <row r="48" spans="1:16" ht="30.75" thickBot="1" x14ac:dyDescent="0.35">
      <c r="A48" s="41"/>
      <c r="B48" s="246"/>
      <c r="C48" s="180" t="s">
        <v>94</v>
      </c>
      <c r="D48" s="119" t="s">
        <v>11</v>
      </c>
      <c r="E48" s="183">
        <v>45809</v>
      </c>
      <c r="F48" s="14" t="s">
        <v>30</v>
      </c>
      <c r="G48" s="10"/>
      <c r="H48" s="85"/>
      <c r="I48" s="238"/>
      <c r="J48" s="239"/>
      <c r="K48" s="239"/>
      <c r="L48" s="239"/>
      <c r="M48" s="240"/>
      <c r="N48" s="41"/>
      <c r="P48" s="179">
        <v>45261</v>
      </c>
    </row>
    <row r="49" spans="1:16" ht="26.1" customHeight="1" thickTop="1" x14ac:dyDescent="0.3">
      <c r="A49" s="41"/>
      <c r="B49" s="244" t="s">
        <v>27</v>
      </c>
      <c r="C49" s="111" t="s">
        <v>23</v>
      </c>
      <c r="D49" s="178" t="s">
        <v>100</v>
      </c>
      <c r="E49" s="182">
        <v>45901</v>
      </c>
      <c r="F49" s="10"/>
      <c r="G49" s="10"/>
      <c r="H49" s="85"/>
      <c r="I49" s="238"/>
      <c r="J49" s="239"/>
      <c r="K49" s="239"/>
      <c r="L49" s="239"/>
      <c r="M49" s="240"/>
      <c r="N49" s="41"/>
      <c r="P49" s="179">
        <v>45292</v>
      </c>
    </row>
    <row r="50" spans="1:16" ht="26.1" customHeight="1" x14ac:dyDescent="0.3">
      <c r="A50" s="41"/>
      <c r="B50" s="244"/>
      <c r="C50" s="111" t="s">
        <v>8</v>
      </c>
      <c r="D50" s="118" t="s">
        <v>11</v>
      </c>
      <c r="E50" s="182">
        <v>45992</v>
      </c>
      <c r="F50" s="10"/>
      <c r="G50" s="10"/>
      <c r="H50" s="85"/>
      <c r="I50" s="238"/>
      <c r="J50" s="239"/>
      <c r="K50" s="239"/>
      <c r="L50" s="239"/>
      <c r="M50" s="240"/>
      <c r="N50" s="41"/>
      <c r="P50" s="179">
        <v>45323</v>
      </c>
    </row>
    <row r="51" spans="1:16" ht="30.75" thickBot="1" x14ac:dyDescent="0.35">
      <c r="A51" s="41"/>
      <c r="B51" s="244"/>
      <c r="C51" s="180" t="s">
        <v>95</v>
      </c>
      <c r="D51" s="119" t="s">
        <v>11</v>
      </c>
      <c r="E51" s="183">
        <v>46082</v>
      </c>
      <c r="F51" s="14" t="s">
        <v>30</v>
      </c>
      <c r="G51" s="10"/>
      <c r="H51" s="85"/>
      <c r="I51" s="238"/>
      <c r="J51" s="239"/>
      <c r="K51" s="239"/>
      <c r="L51" s="239"/>
      <c r="M51" s="240"/>
      <c r="N51" s="41"/>
      <c r="P51" s="179">
        <v>45352</v>
      </c>
    </row>
    <row r="52" spans="1:16" ht="18" customHeight="1" thickTop="1" thickBot="1" x14ac:dyDescent="0.35">
      <c r="A52" s="41"/>
      <c r="B52" s="112"/>
      <c r="C52" s="113"/>
      <c r="D52" s="114"/>
      <c r="E52" s="115"/>
      <c r="F52" s="96"/>
      <c r="G52" s="96"/>
      <c r="H52" s="97"/>
      <c r="I52" s="241"/>
      <c r="J52" s="242"/>
      <c r="K52" s="242"/>
      <c r="L52" s="242"/>
      <c r="M52" s="243"/>
      <c r="N52" s="41"/>
      <c r="P52" s="179">
        <v>45383</v>
      </c>
    </row>
    <row r="53" spans="1:16" ht="18" customHeight="1" x14ac:dyDescent="0.3">
      <c r="A53" s="41"/>
      <c r="B53" s="104"/>
      <c r="C53" s="224" t="s">
        <v>88</v>
      </c>
      <c r="D53" s="105"/>
      <c r="E53" s="106"/>
      <c r="F53" s="100"/>
      <c r="G53" s="100"/>
      <c r="H53" s="101"/>
      <c r="I53" s="215" t="s">
        <v>45</v>
      </c>
      <c r="J53" s="216"/>
      <c r="K53" s="216"/>
      <c r="L53" s="216"/>
      <c r="M53" s="217"/>
      <c r="N53" s="41"/>
      <c r="P53" s="179">
        <v>45413</v>
      </c>
    </row>
    <row r="54" spans="1:16" ht="15.95" customHeight="1" x14ac:dyDescent="0.3">
      <c r="A54" s="41"/>
      <c r="B54" s="89"/>
      <c r="C54" s="225"/>
      <c r="D54" s="12"/>
      <c r="E54" s="10"/>
      <c r="F54" s="214" t="s">
        <v>47</v>
      </c>
      <c r="G54" s="214"/>
      <c r="H54" s="85"/>
      <c r="I54" s="218"/>
      <c r="J54" s="219"/>
      <c r="K54" s="219"/>
      <c r="L54" s="219"/>
      <c r="M54" s="220"/>
      <c r="N54" s="41"/>
      <c r="P54" s="179">
        <v>45444</v>
      </c>
    </row>
    <row r="55" spans="1:16" ht="15.95" customHeight="1" x14ac:dyDescent="0.3">
      <c r="A55" s="41"/>
      <c r="B55" s="89"/>
      <c r="C55" s="225"/>
      <c r="D55" s="83" t="s">
        <v>56</v>
      </c>
      <c r="E55" s="83" t="s">
        <v>25</v>
      </c>
      <c r="F55" s="83" t="s">
        <v>56</v>
      </c>
      <c r="G55" s="83" t="s">
        <v>57</v>
      </c>
      <c r="H55" s="85"/>
      <c r="I55" s="218"/>
      <c r="J55" s="219"/>
      <c r="K55" s="219"/>
      <c r="L55" s="219"/>
      <c r="M55" s="220"/>
      <c r="N55" s="41"/>
      <c r="P55" s="179">
        <v>45474</v>
      </c>
    </row>
    <row r="56" spans="1:16" x14ac:dyDescent="0.3">
      <c r="A56" s="41"/>
      <c r="B56" s="89"/>
      <c r="C56" s="84">
        <v>2021</v>
      </c>
      <c r="D56" s="107">
        <v>409091</v>
      </c>
      <c r="E56" s="107">
        <v>409091</v>
      </c>
      <c r="F56" s="76">
        <f>D56</f>
        <v>409091</v>
      </c>
      <c r="G56" s="76">
        <f>E56</f>
        <v>409091</v>
      </c>
      <c r="H56" s="85"/>
      <c r="I56" s="218"/>
      <c r="J56" s="219"/>
      <c r="K56" s="219"/>
      <c r="L56" s="219"/>
      <c r="M56" s="220"/>
      <c r="N56" s="41"/>
      <c r="P56" s="179">
        <v>45505</v>
      </c>
    </row>
    <row r="57" spans="1:16" x14ac:dyDescent="0.3">
      <c r="A57" s="41"/>
      <c r="B57" s="89"/>
      <c r="C57" s="84">
        <v>2022</v>
      </c>
      <c r="D57" s="107">
        <v>818181.83333333337</v>
      </c>
      <c r="E57" s="107">
        <v>818182</v>
      </c>
      <c r="F57" s="76">
        <f>SUM(D56:D57)</f>
        <v>1227272.8333333335</v>
      </c>
      <c r="G57" s="76">
        <f>SUM(E56:E57)</f>
        <v>1227273</v>
      </c>
      <c r="H57" s="85"/>
      <c r="I57" s="218"/>
      <c r="J57" s="219"/>
      <c r="K57" s="219"/>
      <c r="L57" s="219"/>
      <c r="M57" s="220"/>
      <c r="N57" s="41"/>
      <c r="P57" s="179">
        <v>45536</v>
      </c>
    </row>
    <row r="58" spans="1:16" x14ac:dyDescent="0.3">
      <c r="A58" s="41"/>
      <c r="B58" s="89"/>
      <c r="C58" s="84">
        <v>2023</v>
      </c>
      <c r="D58" s="107">
        <v>818181.83333333337</v>
      </c>
      <c r="E58" s="107">
        <v>818181.83333333337</v>
      </c>
      <c r="F58" s="76">
        <f>SUM(D56:D58)</f>
        <v>2045454.666666667</v>
      </c>
      <c r="G58" s="76">
        <f>SUM(E56:E58)</f>
        <v>2045454.8333333335</v>
      </c>
      <c r="H58" s="85"/>
      <c r="I58" s="218"/>
      <c r="J58" s="219"/>
      <c r="K58" s="219"/>
      <c r="L58" s="219"/>
      <c r="M58" s="220"/>
      <c r="N58" s="41"/>
      <c r="P58" s="179">
        <v>45566</v>
      </c>
    </row>
    <row r="59" spans="1:16" x14ac:dyDescent="0.3">
      <c r="A59" s="41"/>
      <c r="B59" s="89"/>
      <c r="C59" s="84">
        <v>2024</v>
      </c>
      <c r="D59" s="107">
        <v>818181.83333333337</v>
      </c>
      <c r="E59" s="107">
        <v>818181.83333333337</v>
      </c>
      <c r="F59" s="76">
        <f>SUM(D56:D59)</f>
        <v>2863636.5000000005</v>
      </c>
      <c r="G59" s="76">
        <f>SUM(E56:E59)</f>
        <v>2863636.666666667</v>
      </c>
      <c r="H59" s="85"/>
      <c r="I59" s="218"/>
      <c r="J59" s="219"/>
      <c r="K59" s="219"/>
      <c r="L59" s="219"/>
      <c r="M59" s="220"/>
      <c r="N59" s="41"/>
      <c r="P59" s="179">
        <v>45597</v>
      </c>
    </row>
    <row r="60" spans="1:16" x14ac:dyDescent="0.3">
      <c r="A60" s="41"/>
      <c r="B60" s="89"/>
      <c r="C60" s="84">
        <v>2025</v>
      </c>
      <c r="D60" s="107">
        <v>818181.83333333337</v>
      </c>
      <c r="E60" s="107">
        <v>818181.83333333337</v>
      </c>
      <c r="F60" s="76">
        <f>SUM(D56:D60)</f>
        <v>3681818.333333334</v>
      </c>
      <c r="G60" s="76">
        <f>SUM(E56:E60)</f>
        <v>3681818.5000000005</v>
      </c>
      <c r="H60" s="85"/>
      <c r="I60" s="218"/>
      <c r="J60" s="219"/>
      <c r="K60" s="219"/>
      <c r="L60" s="219"/>
      <c r="M60" s="220"/>
      <c r="N60" s="41"/>
      <c r="P60" s="179">
        <v>45627</v>
      </c>
    </row>
    <row r="61" spans="1:16" x14ac:dyDescent="0.3">
      <c r="A61" s="41"/>
      <c r="B61" s="89"/>
      <c r="C61" s="84">
        <v>2026</v>
      </c>
      <c r="D61" s="107">
        <v>818181.83333333337</v>
      </c>
      <c r="E61" s="107">
        <v>818181.83333333337</v>
      </c>
      <c r="F61" s="76">
        <f>SUM(D56:D61)</f>
        <v>4500000.166666667</v>
      </c>
      <c r="G61" s="76">
        <f>SUM(E56:E61)</f>
        <v>4500000.333333334</v>
      </c>
      <c r="H61" s="85"/>
      <c r="I61" s="218"/>
      <c r="J61" s="219"/>
      <c r="K61" s="219"/>
      <c r="L61" s="219"/>
      <c r="M61" s="220"/>
      <c r="N61" s="41"/>
      <c r="P61" s="179">
        <v>45658</v>
      </c>
    </row>
    <row r="62" spans="1:16" x14ac:dyDescent="0.3">
      <c r="A62" s="41"/>
      <c r="B62" s="89"/>
      <c r="C62" s="84">
        <v>2027</v>
      </c>
      <c r="D62" s="107">
        <v>409091</v>
      </c>
      <c r="E62" s="107">
        <v>409091</v>
      </c>
      <c r="F62" s="76">
        <f>SUM(D56:D62)</f>
        <v>4909091.166666667</v>
      </c>
      <c r="G62" s="76">
        <f>SUM(E56:E62)</f>
        <v>4909091.333333334</v>
      </c>
      <c r="H62" s="85"/>
      <c r="I62" s="218"/>
      <c r="J62" s="219"/>
      <c r="K62" s="219"/>
      <c r="L62" s="219"/>
      <c r="M62" s="220"/>
      <c r="N62" s="41"/>
      <c r="P62" s="179">
        <v>45689</v>
      </c>
    </row>
    <row r="63" spans="1:16" x14ac:dyDescent="0.3">
      <c r="A63" s="41"/>
      <c r="B63" s="89"/>
      <c r="C63" s="90" t="s">
        <v>42</v>
      </c>
      <c r="D63" s="91">
        <f>SUM(D56:D62)</f>
        <v>4909091.166666667</v>
      </c>
      <c r="E63" s="91">
        <f>SUM(E56:E62)</f>
        <v>4909091.333333334</v>
      </c>
      <c r="F63" s="10"/>
      <c r="G63" s="10"/>
      <c r="H63" s="85"/>
      <c r="I63" s="218"/>
      <c r="J63" s="219"/>
      <c r="K63" s="219"/>
      <c r="L63" s="219"/>
      <c r="M63" s="220"/>
      <c r="N63" s="41"/>
      <c r="P63" s="179">
        <v>45717</v>
      </c>
    </row>
    <row r="64" spans="1:16" x14ac:dyDescent="0.3">
      <c r="A64" s="41"/>
      <c r="B64" s="89"/>
      <c r="C64" s="10"/>
      <c r="D64" s="10"/>
      <c r="E64" s="10"/>
      <c r="F64" s="10"/>
      <c r="G64" s="10"/>
      <c r="H64" s="85"/>
      <c r="I64" s="218"/>
      <c r="J64" s="219"/>
      <c r="K64" s="219"/>
      <c r="L64" s="219"/>
      <c r="M64" s="220"/>
      <c r="N64" s="41"/>
      <c r="P64" s="179">
        <v>45748</v>
      </c>
    </row>
    <row r="65" spans="1:16" x14ac:dyDescent="0.3">
      <c r="A65" s="41"/>
      <c r="B65" s="89"/>
      <c r="C65" s="10"/>
      <c r="D65" s="10"/>
      <c r="E65" s="10"/>
      <c r="F65" s="10"/>
      <c r="G65" s="10"/>
      <c r="H65" s="85"/>
      <c r="I65" s="218"/>
      <c r="J65" s="219"/>
      <c r="K65" s="219"/>
      <c r="L65" s="219"/>
      <c r="M65" s="220"/>
      <c r="N65" s="41"/>
      <c r="P65" s="179">
        <v>45778</v>
      </c>
    </row>
    <row r="66" spans="1:16" ht="18" thickBot="1" x14ac:dyDescent="0.35">
      <c r="A66" s="41"/>
      <c r="B66" s="92"/>
      <c r="C66" s="96"/>
      <c r="D66" s="96"/>
      <c r="E66" s="96"/>
      <c r="F66" s="96"/>
      <c r="G66" s="96"/>
      <c r="H66" s="97"/>
      <c r="I66" s="218"/>
      <c r="J66" s="219"/>
      <c r="K66" s="219"/>
      <c r="L66" s="219"/>
      <c r="M66" s="220"/>
      <c r="N66" s="41"/>
    </row>
    <row r="67" spans="1:16" ht="15.95" customHeight="1" x14ac:dyDescent="0.3">
      <c r="A67" s="41"/>
      <c r="B67" s="215" t="s">
        <v>49</v>
      </c>
      <c r="C67" s="216"/>
      <c r="D67" s="216"/>
      <c r="E67" s="216"/>
      <c r="F67" s="216"/>
      <c r="G67" s="216"/>
      <c r="H67" s="216"/>
      <c r="I67" s="216"/>
      <c r="J67" s="216"/>
      <c r="K67" s="216"/>
      <c r="L67" s="216"/>
      <c r="M67" s="217"/>
      <c r="N67" s="41"/>
    </row>
    <row r="68" spans="1:16" ht="15.95" customHeight="1" x14ac:dyDescent="0.3">
      <c r="A68" s="41"/>
      <c r="B68" s="218"/>
      <c r="C68" s="219"/>
      <c r="D68" s="219"/>
      <c r="E68" s="219"/>
      <c r="F68" s="219"/>
      <c r="G68" s="219"/>
      <c r="H68" s="219"/>
      <c r="I68" s="219"/>
      <c r="J68" s="219"/>
      <c r="K68" s="219"/>
      <c r="L68" s="219"/>
      <c r="M68" s="220"/>
      <c r="N68" s="41"/>
    </row>
    <row r="69" spans="1:16" ht="15.95" customHeight="1" x14ac:dyDescent="0.3">
      <c r="A69" s="41"/>
      <c r="B69" s="218"/>
      <c r="C69" s="219"/>
      <c r="D69" s="219"/>
      <c r="E69" s="219"/>
      <c r="F69" s="219"/>
      <c r="G69" s="219"/>
      <c r="H69" s="219"/>
      <c r="I69" s="219"/>
      <c r="J69" s="219"/>
      <c r="K69" s="219"/>
      <c r="L69" s="219"/>
      <c r="M69" s="220"/>
      <c r="N69" s="41"/>
    </row>
    <row r="70" spans="1:16" ht="15.95" customHeight="1" x14ac:dyDescent="0.3">
      <c r="A70" s="41"/>
      <c r="B70" s="218"/>
      <c r="C70" s="219"/>
      <c r="D70" s="219"/>
      <c r="E70" s="219"/>
      <c r="F70" s="219"/>
      <c r="G70" s="219"/>
      <c r="H70" s="219"/>
      <c r="I70" s="219"/>
      <c r="J70" s="219"/>
      <c r="K70" s="219"/>
      <c r="L70" s="219"/>
      <c r="M70" s="220"/>
      <c r="N70" s="41"/>
    </row>
    <row r="71" spans="1:16" ht="15.95" customHeight="1" x14ac:dyDescent="0.3">
      <c r="A71" s="41"/>
      <c r="B71" s="218"/>
      <c r="C71" s="219"/>
      <c r="D71" s="219"/>
      <c r="E71" s="219"/>
      <c r="F71" s="219"/>
      <c r="G71" s="219"/>
      <c r="H71" s="219"/>
      <c r="I71" s="219"/>
      <c r="J71" s="219"/>
      <c r="K71" s="219"/>
      <c r="L71" s="219"/>
      <c r="M71" s="220"/>
      <c r="N71" s="41"/>
    </row>
    <row r="72" spans="1:16" ht="15.95" customHeight="1" x14ac:dyDescent="0.3">
      <c r="A72" s="41"/>
      <c r="B72" s="218"/>
      <c r="C72" s="219"/>
      <c r="D72" s="219"/>
      <c r="E72" s="219"/>
      <c r="F72" s="219"/>
      <c r="G72" s="219"/>
      <c r="H72" s="219"/>
      <c r="I72" s="219"/>
      <c r="J72" s="219"/>
      <c r="K72" s="219"/>
      <c r="L72" s="219"/>
      <c r="M72" s="220"/>
      <c r="N72" s="41"/>
    </row>
    <row r="73" spans="1:16" ht="15.95" customHeight="1" thickBot="1" x14ac:dyDescent="0.35">
      <c r="A73" s="41"/>
      <c r="B73" s="221"/>
      <c r="C73" s="222"/>
      <c r="D73" s="222"/>
      <c r="E73" s="222"/>
      <c r="F73" s="222"/>
      <c r="G73" s="222"/>
      <c r="H73" s="222"/>
      <c r="I73" s="222"/>
      <c r="J73" s="222"/>
      <c r="K73" s="222"/>
      <c r="L73" s="222"/>
      <c r="M73" s="223"/>
      <c r="N73" s="41"/>
    </row>
    <row r="74" spans="1:16" s="41" customFormat="1" x14ac:dyDescent="0.3"/>
    <row r="75" spans="1:16" ht="20.25" customHeight="1" x14ac:dyDescent="0.3">
      <c r="A75" s="191" t="s">
        <v>80</v>
      </c>
      <c r="B75" s="192"/>
      <c r="C75" s="192"/>
      <c r="D75" s="192"/>
      <c r="E75" s="192"/>
      <c r="F75" s="53"/>
      <c r="G75" s="53"/>
      <c r="H75" s="53"/>
      <c r="I75" s="53"/>
      <c r="J75" s="193" t="s">
        <v>81</v>
      </c>
      <c r="K75" s="194"/>
      <c r="L75" s="194"/>
      <c r="M75" s="194"/>
      <c r="N75" s="211"/>
    </row>
    <row r="76" spans="1:16" x14ac:dyDescent="0.3">
      <c r="A76" s="41"/>
      <c r="B76" s="41"/>
      <c r="C76" s="41"/>
      <c r="D76" s="41"/>
      <c r="E76" s="190"/>
      <c r="F76" s="190"/>
      <c r="G76" s="190"/>
      <c r="H76" s="41"/>
      <c r="I76" s="41"/>
      <c r="J76" s="41"/>
      <c r="K76" s="41"/>
      <c r="L76" s="41"/>
      <c r="M76" s="41"/>
      <c r="N76" s="41"/>
    </row>
    <row r="77" spans="1:16" x14ac:dyDescent="0.3">
      <c r="A77" s="41"/>
      <c r="B77" s="41"/>
      <c r="C77" s="41"/>
      <c r="D77" s="41"/>
      <c r="E77" s="190"/>
      <c r="F77" s="190"/>
      <c r="G77" s="190"/>
      <c r="H77" s="41"/>
      <c r="I77" s="41"/>
      <c r="J77" s="41"/>
      <c r="K77" s="41"/>
      <c r="L77" s="41"/>
      <c r="M77" s="41"/>
      <c r="N77" s="41"/>
    </row>
    <row r="78" spans="1:16" x14ac:dyDescent="0.3">
      <c r="A78" s="41"/>
      <c r="B78" s="41"/>
      <c r="C78" s="41"/>
      <c r="D78" s="41"/>
      <c r="E78" s="41"/>
      <c r="F78" s="41"/>
      <c r="G78" s="41"/>
      <c r="H78" s="41"/>
      <c r="I78" s="41"/>
      <c r="J78" s="41"/>
      <c r="K78" s="41"/>
      <c r="L78" s="41"/>
      <c r="M78" s="41"/>
      <c r="N78" s="41"/>
    </row>
    <row r="79" spans="1:16" s="41" customFormat="1" x14ac:dyDescent="0.3"/>
  </sheetData>
  <sheetProtection sheet="1" objects="1" scenarios="1" selectLockedCells="1"/>
  <mergeCells count="23">
    <mergeCell ref="B38:B42"/>
    <mergeCell ref="B43:B45"/>
    <mergeCell ref="B46:B48"/>
    <mergeCell ref="C28:C29"/>
    <mergeCell ref="I27:M34"/>
    <mergeCell ref="C36:C37"/>
    <mergeCell ref="I35:M52"/>
    <mergeCell ref="E76:E77"/>
    <mergeCell ref="F76:F77"/>
    <mergeCell ref="G76:G77"/>
    <mergeCell ref="J75:N75"/>
    <mergeCell ref="B1:M1"/>
    <mergeCell ref="F54:G54"/>
    <mergeCell ref="B67:M73"/>
    <mergeCell ref="C53:C55"/>
    <mergeCell ref="I53:M66"/>
    <mergeCell ref="A75:E75"/>
    <mergeCell ref="B2:M4"/>
    <mergeCell ref="I5:M8"/>
    <mergeCell ref="I9:M19"/>
    <mergeCell ref="I20:M26"/>
    <mergeCell ref="B49:B51"/>
    <mergeCell ref="D36:E36"/>
  </mergeCells>
  <dataValidations count="1">
    <dataValidation type="list" allowBlank="1" showInputMessage="1" showErrorMessage="1" sqref="E52:E53" xr:uid="{20A86E3A-25B3-204F-99F2-C8B57075FFCB}">
      <formula1>$B$36:$B$73</formula1>
    </dataValidation>
  </dataValidations>
  <pageMargins left="0.70866141732283472" right="0.70866141732283472" top="0.74803149606299213" bottom="0.74803149606299213" header="0.31496062992125984" footer="0.31496062992125984"/>
  <pageSetup paperSize="9" scale="3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9B4D494-C33A-2249-88D8-E53965E01467}">
          <x14:formula1>
            <xm:f>'GRAPH 2 - PAYMENT NEEDS'!$A$2:$A$57</xm:f>
          </x14:formula1>
          <xm:sqref>G22:G24 E7</xm:sqref>
        </x14:dataValidation>
        <x14:dataValidation type="list" allowBlank="1" showInputMessage="1" showErrorMessage="1" xr:uid="{BAC13E1E-EAB7-7749-BBA5-576E076D4AF1}">
          <x14:formula1>
            <xm:f>'GRAPH 2 - PAYMENT NEEDS'!$A$2:$A$83</xm:f>
          </x14:formula1>
          <xm:sqref>E38:E51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37588-D8E1-C548-A614-B38461DBA262}">
  <sheetPr>
    <pageSetUpPr fitToPage="1"/>
  </sheetPr>
  <dimension ref="A1:V61"/>
  <sheetViews>
    <sheetView topLeftCell="A45" zoomScale="96" zoomScaleNormal="71" workbookViewId="0">
      <selection activeCell="T41" sqref="T41"/>
    </sheetView>
  </sheetViews>
  <sheetFormatPr defaultColWidth="11" defaultRowHeight="15.75" x14ac:dyDescent="0.25"/>
  <sheetData>
    <row r="1" spans="1:22" ht="95.25" customHeight="1" thickBot="1" x14ac:dyDescent="0.3">
      <c r="A1" s="16"/>
      <c r="B1" s="212" t="s">
        <v>83</v>
      </c>
      <c r="C1" s="248"/>
      <c r="D1" s="248"/>
      <c r="E1" s="248"/>
      <c r="F1" s="248"/>
      <c r="G1" s="248"/>
      <c r="H1" s="248"/>
      <c r="I1" s="248"/>
      <c r="J1" s="248"/>
      <c r="K1" s="248"/>
      <c r="L1" s="248"/>
      <c r="M1" s="248"/>
      <c r="N1" s="249"/>
      <c r="O1" s="249"/>
      <c r="P1" s="249"/>
      <c r="Q1" s="16"/>
      <c r="R1" s="16"/>
      <c r="S1" s="16"/>
      <c r="T1" s="16"/>
      <c r="U1" s="16"/>
    </row>
    <row r="2" spans="1:22" ht="24.95" customHeight="1" x14ac:dyDescent="0.25">
      <c r="A2" s="16"/>
      <c r="B2" s="120"/>
      <c r="C2" s="121"/>
      <c r="D2" s="121"/>
      <c r="E2" s="121"/>
      <c r="F2" s="121"/>
      <c r="G2" s="121"/>
      <c r="H2" s="121"/>
      <c r="I2" s="121"/>
      <c r="J2" s="121"/>
      <c r="K2" s="121"/>
      <c r="L2" s="121"/>
      <c r="M2" s="121"/>
      <c r="N2" s="121"/>
      <c r="O2" s="121"/>
      <c r="P2" s="122"/>
      <c r="Q2" s="250" t="s">
        <v>76</v>
      </c>
      <c r="R2" s="250"/>
      <c r="S2" s="250"/>
      <c r="T2" s="251"/>
      <c r="U2" s="16"/>
      <c r="V2" s="16"/>
    </row>
    <row r="3" spans="1:22" ht="24.95" customHeight="1" x14ac:dyDescent="0.25">
      <c r="A3" s="16"/>
      <c r="B3" s="123"/>
      <c r="C3" s="15"/>
      <c r="D3" s="15"/>
      <c r="E3" s="15"/>
      <c r="F3" s="15"/>
      <c r="G3" s="15"/>
      <c r="H3" s="15"/>
      <c r="I3" s="15"/>
      <c r="J3" s="15"/>
      <c r="K3" s="15"/>
      <c r="L3" s="15"/>
      <c r="M3" s="15"/>
      <c r="N3" s="15"/>
      <c r="O3" s="15"/>
      <c r="P3" s="124"/>
      <c r="Q3" s="252"/>
      <c r="R3" s="252"/>
      <c r="S3" s="252"/>
      <c r="T3" s="253"/>
      <c r="U3" s="16"/>
      <c r="V3" s="16"/>
    </row>
    <row r="4" spans="1:22" ht="24.95" customHeight="1" x14ac:dyDescent="0.25">
      <c r="A4" s="16"/>
      <c r="B4" s="123"/>
      <c r="C4" s="15"/>
      <c r="D4" s="15"/>
      <c r="E4" s="15"/>
      <c r="F4" s="15"/>
      <c r="G4" s="15"/>
      <c r="H4" s="15"/>
      <c r="I4" s="15"/>
      <c r="J4" s="15"/>
      <c r="K4" s="15"/>
      <c r="L4" s="15"/>
      <c r="M4" s="15"/>
      <c r="N4" s="15"/>
      <c r="O4" s="15"/>
      <c r="P4" s="124"/>
      <c r="Q4" s="252"/>
      <c r="R4" s="252"/>
      <c r="S4" s="252"/>
      <c r="T4" s="253"/>
      <c r="U4" s="16"/>
      <c r="V4" s="16"/>
    </row>
    <row r="5" spans="1:22" ht="24.95" customHeight="1" x14ac:dyDescent="0.25">
      <c r="A5" s="16"/>
      <c r="B5" s="123"/>
      <c r="C5" s="15"/>
      <c r="D5" s="15"/>
      <c r="E5" s="15"/>
      <c r="F5" s="15"/>
      <c r="G5" s="15"/>
      <c r="H5" s="15"/>
      <c r="I5" s="15"/>
      <c r="J5" s="15"/>
      <c r="K5" s="15"/>
      <c r="L5" s="15"/>
      <c r="M5" s="15"/>
      <c r="N5" s="15"/>
      <c r="O5" s="15"/>
      <c r="P5" s="124"/>
      <c r="Q5" s="252"/>
      <c r="R5" s="252"/>
      <c r="S5" s="252"/>
      <c r="T5" s="253"/>
      <c r="U5" s="16"/>
      <c r="V5" s="16"/>
    </row>
    <row r="6" spans="1:22" ht="24.95" customHeight="1" x14ac:dyDescent="0.25">
      <c r="A6" s="16"/>
      <c r="B6" s="123"/>
      <c r="C6" s="15"/>
      <c r="D6" s="15"/>
      <c r="E6" s="15"/>
      <c r="F6" s="15"/>
      <c r="G6" s="15"/>
      <c r="H6" s="15"/>
      <c r="I6" s="15"/>
      <c r="J6" s="15"/>
      <c r="K6" s="15"/>
      <c r="L6" s="15"/>
      <c r="M6" s="15"/>
      <c r="N6" s="15"/>
      <c r="O6" s="15"/>
      <c r="P6" s="124"/>
      <c r="Q6" s="252"/>
      <c r="R6" s="252"/>
      <c r="S6" s="252"/>
      <c r="T6" s="253"/>
      <c r="U6" s="16"/>
      <c r="V6" s="16"/>
    </row>
    <row r="7" spans="1:22" ht="24.95" customHeight="1" thickBot="1" x14ac:dyDescent="0.3">
      <c r="A7" s="16"/>
      <c r="B7" s="123"/>
      <c r="C7" s="15"/>
      <c r="D7" s="15"/>
      <c r="E7" s="15"/>
      <c r="F7" s="15"/>
      <c r="G7" s="15"/>
      <c r="H7" s="15"/>
      <c r="I7" s="15"/>
      <c r="J7" s="15"/>
      <c r="K7" s="15"/>
      <c r="L7" s="15"/>
      <c r="M7" s="15"/>
      <c r="N7" s="15"/>
      <c r="O7" s="15"/>
      <c r="P7" s="124"/>
      <c r="Q7" s="254"/>
      <c r="R7" s="254"/>
      <c r="S7" s="254"/>
      <c r="T7" s="255"/>
      <c r="U7" s="16"/>
      <c r="V7" s="16"/>
    </row>
    <row r="8" spans="1:22" ht="24.95" customHeight="1" x14ac:dyDescent="0.25">
      <c r="A8" s="16"/>
      <c r="B8" s="123"/>
      <c r="C8" s="15"/>
      <c r="D8" s="15"/>
      <c r="E8" s="15"/>
      <c r="F8" s="15"/>
      <c r="G8" s="15"/>
      <c r="H8" s="15"/>
      <c r="I8" s="15"/>
      <c r="J8" s="15"/>
      <c r="K8" s="15"/>
      <c r="L8" s="15"/>
      <c r="M8" s="15"/>
      <c r="N8" s="15"/>
      <c r="O8" s="15"/>
      <c r="P8" s="124"/>
      <c r="Q8" s="16"/>
      <c r="R8" s="16"/>
      <c r="S8" s="16"/>
      <c r="T8" s="16"/>
      <c r="U8" s="16"/>
      <c r="V8" s="16"/>
    </row>
    <row r="9" spans="1:22" ht="24.95" customHeight="1" x14ac:dyDescent="0.25">
      <c r="A9" s="16"/>
      <c r="B9" s="123"/>
      <c r="C9" s="15"/>
      <c r="D9" s="15"/>
      <c r="E9" s="15"/>
      <c r="F9" s="15"/>
      <c r="G9" s="15"/>
      <c r="H9" s="15"/>
      <c r="I9" s="15"/>
      <c r="J9" s="15"/>
      <c r="K9" s="15"/>
      <c r="L9" s="15"/>
      <c r="M9" s="15"/>
      <c r="N9" s="15"/>
      <c r="O9" s="15"/>
      <c r="P9" s="124"/>
      <c r="Q9" s="16"/>
      <c r="R9" s="16"/>
      <c r="S9" s="16"/>
      <c r="T9" s="16"/>
      <c r="U9" s="16"/>
      <c r="V9" s="16"/>
    </row>
    <row r="10" spans="1:22" ht="24.95" customHeight="1" x14ac:dyDescent="0.25">
      <c r="A10" s="16"/>
      <c r="B10" s="123"/>
      <c r="C10" s="15"/>
      <c r="D10" s="15"/>
      <c r="E10" s="15"/>
      <c r="F10" s="15"/>
      <c r="G10" s="15"/>
      <c r="H10" s="15"/>
      <c r="I10" s="15"/>
      <c r="J10" s="15"/>
      <c r="K10" s="15"/>
      <c r="L10" s="15"/>
      <c r="M10" s="15"/>
      <c r="N10" s="15"/>
      <c r="O10" s="15"/>
      <c r="P10" s="124"/>
      <c r="Q10" s="16"/>
      <c r="R10" s="16"/>
      <c r="S10" s="16"/>
      <c r="T10" s="16"/>
      <c r="U10" s="16"/>
      <c r="V10" s="16"/>
    </row>
    <row r="11" spans="1:22" ht="24.95" customHeight="1" x14ac:dyDescent="0.25">
      <c r="A11" s="16"/>
      <c r="B11" s="123"/>
      <c r="C11" s="15"/>
      <c r="D11" s="15"/>
      <c r="E11" s="15"/>
      <c r="F11" s="15"/>
      <c r="G11" s="15"/>
      <c r="H11" s="15"/>
      <c r="I11" s="15"/>
      <c r="J11" s="15"/>
      <c r="K11" s="15"/>
      <c r="L11" s="15"/>
      <c r="M11" s="15"/>
      <c r="N11" s="15"/>
      <c r="O11" s="15"/>
      <c r="P11" s="124"/>
      <c r="Q11" s="16"/>
      <c r="R11" s="16"/>
      <c r="S11" s="16"/>
      <c r="T11" s="16"/>
      <c r="U11" s="16"/>
      <c r="V11" s="16"/>
    </row>
    <row r="12" spans="1:22" ht="24.95" customHeight="1" x14ac:dyDescent="0.25">
      <c r="A12" s="16"/>
      <c r="B12" s="123"/>
      <c r="C12" s="15"/>
      <c r="D12" s="15"/>
      <c r="E12" s="15"/>
      <c r="F12" s="15"/>
      <c r="G12" s="15"/>
      <c r="H12" s="15"/>
      <c r="I12" s="15"/>
      <c r="J12" s="15"/>
      <c r="K12" s="15"/>
      <c r="L12" s="15"/>
      <c r="M12" s="15"/>
      <c r="N12" s="15"/>
      <c r="O12" s="15"/>
      <c r="P12" s="124"/>
      <c r="Q12" s="16"/>
      <c r="R12" s="16"/>
      <c r="S12" s="16"/>
      <c r="T12" s="16"/>
      <c r="U12" s="16"/>
      <c r="V12" s="16"/>
    </row>
    <row r="13" spans="1:22" ht="24.95" customHeight="1" x14ac:dyDescent="0.25">
      <c r="A13" s="16"/>
      <c r="B13" s="123"/>
      <c r="C13" s="15"/>
      <c r="D13" s="15"/>
      <c r="E13" s="15"/>
      <c r="F13" s="15"/>
      <c r="G13" s="15"/>
      <c r="H13" s="15"/>
      <c r="I13" s="15"/>
      <c r="J13" s="15"/>
      <c r="K13" s="15"/>
      <c r="L13" s="15"/>
      <c r="M13" s="15"/>
      <c r="N13" s="15"/>
      <c r="O13" s="15"/>
      <c r="P13" s="124"/>
      <c r="Q13" s="16"/>
      <c r="R13" s="16"/>
      <c r="S13" s="16"/>
      <c r="T13" s="16"/>
      <c r="U13" s="16"/>
      <c r="V13" s="16"/>
    </row>
    <row r="14" spans="1:22" ht="24.95" customHeight="1" x14ac:dyDescent="0.25">
      <c r="A14" s="16"/>
      <c r="B14" s="123"/>
      <c r="C14" s="15"/>
      <c r="D14" s="15"/>
      <c r="E14" s="15"/>
      <c r="F14" s="15"/>
      <c r="G14" s="15"/>
      <c r="H14" s="15"/>
      <c r="I14" s="15"/>
      <c r="J14" s="15"/>
      <c r="K14" s="15"/>
      <c r="L14" s="15"/>
      <c r="M14" s="15"/>
      <c r="N14" s="15"/>
      <c r="O14" s="15"/>
      <c r="P14" s="124"/>
      <c r="Q14" s="16"/>
      <c r="R14" s="16"/>
      <c r="S14" s="16"/>
      <c r="T14" s="16"/>
      <c r="U14" s="16"/>
      <c r="V14" s="16"/>
    </row>
    <row r="15" spans="1:22" ht="24.95" customHeight="1" x14ac:dyDescent="0.25">
      <c r="A15" s="16"/>
      <c r="B15" s="123"/>
      <c r="C15" s="15"/>
      <c r="D15" s="15"/>
      <c r="E15" s="15"/>
      <c r="F15" s="15"/>
      <c r="G15" s="15"/>
      <c r="H15" s="15"/>
      <c r="I15" s="15"/>
      <c r="J15" s="15"/>
      <c r="K15" s="15"/>
      <c r="L15" s="15"/>
      <c r="M15" s="15"/>
      <c r="N15" s="15"/>
      <c r="O15" s="15"/>
      <c r="P15" s="124"/>
      <c r="Q15" s="16"/>
      <c r="R15" s="16"/>
      <c r="S15" s="16"/>
      <c r="T15" s="16"/>
      <c r="U15" s="16"/>
      <c r="V15" s="16"/>
    </row>
    <row r="16" spans="1:22" ht="24.95" customHeight="1" x14ac:dyDescent="0.25">
      <c r="A16" s="16"/>
      <c r="B16" s="123"/>
      <c r="C16" s="15"/>
      <c r="D16" s="15"/>
      <c r="E16" s="15"/>
      <c r="F16" s="15"/>
      <c r="G16" s="15"/>
      <c r="H16" s="15"/>
      <c r="I16" s="15"/>
      <c r="J16" s="15"/>
      <c r="K16" s="15"/>
      <c r="L16" s="15"/>
      <c r="M16" s="15"/>
      <c r="N16" s="15"/>
      <c r="O16" s="15"/>
      <c r="P16" s="124"/>
      <c r="Q16" s="16"/>
      <c r="R16" s="16"/>
      <c r="S16" s="16"/>
      <c r="T16" s="16"/>
      <c r="U16" s="16"/>
      <c r="V16" s="16"/>
    </row>
    <row r="17" spans="1:22" ht="24.95" customHeight="1" x14ac:dyDescent="0.25">
      <c r="A17" s="16"/>
      <c r="B17" s="123"/>
      <c r="C17" s="15"/>
      <c r="D17" s="15"/>
      <c r="E17" s="15"/>
      <c r="F17" s="15"/>
      <c r="G17" s="15"/>
      <c r="H17" s="15"/>
      <c r="I17" s="15"/>
      <c r="J17" s="15"/>
      <c r="K17" s="15"/>
      <c r="L17" s="15"/>
      <c r="M17" s="15"/>
      <c r="N17" s="15"/>
      <c r="O17" s="15"/>
      <c r="P17" s="124"/>
      <c r="Q17" s="16"/>
      <c r="R17" s="16"/>
      <c r="S17" s="16"/>
      <c r="T17" s="16"/>
      <c r="U17" s="16"/>
      <c r="V17" s="16"/>
    </row>
    <row r="18" spans="1:22" ht="24.95" customHeight="1" x14ac:dyDescent="0.25">
      <c r="A18" s="16"/>
      <c r="B18" s="123"/>
      <c r="C18" s="15"/>
      <c r="D18" s="15"/>
      <c r="E18" s="15"/>
      <c r="F18" s="15"/>
      <c r="G18" s="15"/>
      <c r="H18" s="15"/>
      <c r="I18" s="15"/>
      <c r="J18" s="15"/>
      <c r="K18" s="15"/>
      <c r="L18" s="15"/>
      <c r="M18" s="15"/>
      <c r="N18" s="15"/>
      <c r="O18" s="15"/>
      <c r="P18" s="124"/>
      <c r="Q18" s="16"/>
      <c r="R18" s="16"/>
      <c r="S18" s="16"/>
      <c r="T18" s="16"/>
      <c r="U18" s="16"/>
      <c r="V18" s="16"/>
    </row>
    <row r="19" spans="1:22" ht="24.95" customHeight="1" x14ac:dyDescent="0.25">
      <c r="A19" s="16"/>
      <c r="B19" s="123"/>
      <c r="C19" s="15"/>
      <c r="D19" s="15"/>
      <c r="E19" s="15"/>
      <c r="F19" s="15"/>
      <c r="G19" s="15"/>
      <c r="H19" s="15"/>
      <c r="I19" s="15"/>
      <c r="J19" s="15"/>
      <c r="K19" s="15"/>
      <c r="L19" s="15"/>
      <c r="M19" s="15"/>
      <c r="N19" s="15"/>
      <c r="O19" s="15"/>
      <c r="P19" s="124"/>
      <c r="Q19" s="16"/>
      <c r="R19" s="16"/>
      <c r="S19" s="16"/>
      <c r="T19" s="16"/>
      <c r="U19" s="16"/>
      <c r="V19" s="16"/>
    </row>
    <row r="20" spans="1:22" ht="24.95" customHeight="1" x14ac:dyDescent="0.25">
      <c r="A20" s="16"/>
      <c r="B20" s="123"/>
      <c r="C20" s="15"/>
      <c r="D20" s="15"/>
      <c r="E20" s="15"/>
      <c r="F20" s="15"/>
      <c r="G20" s="15"/>
      <c r="H20" s="15"/>
      <c r="I20" s="15"/>
      <c r="J20" s="15"/>
      <c r="K20" s="15"/>
      <c r="L20" s="15"/>
      <c r="M20" s="15"/>
      <c r="N20" s="15"/>
      <c r="O20" s="15"/>
      <c r="P20" s="124"/>
      <c r="Q20" s="16"/>
      <c r="R20" s="16"/>
      <c r="S20" s="16"/>
      <c r="T20" s="16"/>
      <c r="U20" s="16"/>
      <c r="V20" s="16"/>
    </row>
    <row r="21" spans="1:22" ht="24.95" customHeight="1" x14ac:dyDescent="0.25">
      <c r="A21" s="16"/>
      <c r="B21" s="123"/>
      <c r="C21" s="15"/>
      <c r="D21" s="15"/>
      <c r="E21" s="15"/>
      <c r="F21" s="15"/>
      <c r="G21" s="15"/>
      <c r="H21" s="15"/>
      <c r="I21" s="15"/>
      <c r="J21" s="15"/>
      <c r="K21" s="15"/>
      <c r="L21" s="15"/>
      <c r="M21" s="15"/>
      <c r="N21" s="15"/>
      <c r="O21" s="15"/>
      <c r="P21" s="124"/>
      <c r="Q21" s="16"/>
      <c r="R21" s="16"/>
      <c r="S21" s="16"/>
      <c r="T21" s="16"/>
      <c r="U21" s="16"/>
      <c r="V21" s="16"/>
    </row>
    <row r="22" spans="1:22" ht="24.95" customHeight="1" x14ac:dyDescent="0.25">
      <c r="A22" s="16"/>
      <c r="B22" s="123"/>
      <c r="C22" s="15"/>
      <c r="D22" s="15"/>
      <c r="E22" s="15"/>
      <c r="F22" s="15"/>
      <c r="G22" s="15"/>
      <c r="H22" s="15"/>
      <c r="I22" s="15"/>
      <c r="J22" s="15"/>
      <c r="K22" s="15"/>
      <c r="L22" s="15"/>
      <c r="M22" s="15"/>
      <c r="N22" s="15"/>
      <c r="O22" s="15"/>
      <c r="P22" s="124"/>
      <c r="Q22" s="16"/>
      <c r="R22" s="16"/>
      <c r="S22" s="16"/>
      <c r="T22" s="16"/>
      <c r="U22" s="16"/>
      <c r="V22" s="16"/>
    </row>
    <row r="23" spans="1:22" ht="24.95" customHeight="1" x14ac:dyDescent="0.25">
      <c r="A23" s="16"/>
      <c r="B23" s="123"/>
      <c r="C23" s="15"/>
      <c r="D23" s="15"/>
      <c r="E23" s="15"/>
      <c r="F23" s="15"/>
      <c r="G23" s="15"/>
      <c r="H23" s="15"/>
      <c r="I23" s="15"/>
      <c r="J23" s="15"/>
      <c r="K23" s="15"/>
      <c r="L23" s="15"/>
      <c r="M23" s="15"/>
      <c r="N23" s="15"/>
      <c r="O23" s="15"/>
      <c r="P23" s="124"/>
      <c r="Q23" s="16"/>
      <c r="R23" s="16"/>
      <c r="S23" s="16"/>
      <c r="T23" s="16"/>
      <c r="U23" s="16"/>
      <c r="V23" s="16"/>
    </row>
    <row r="24" spans="1:22" ht="24.95" customHeight="1" x14ac:dyDescent="0.25">
      <c r="A24" s="16"/>
      <c r="B24" s="123"/>
      <c r="C24" s="15"/>
      <c r="D24" s="15"/>
      <c r="E24" s="15"/>
      <c r="F24" s="15"/>
      <c r="G24" s="15"/>
      <c r="H24" s="15"/>
      <c r="I24" s="15"/>
      <c r="J24" s="15"/>
      <c r="K24" s="15"/>
      <c r="L24" s="15"/>
      <c r="M24" s="15"/>
      <c r="N24" s="15"/>
      <c r="O24" s="15"/>
      <c r="P24" s="124"/>
      <c r="Q24" s="16"/>
      <c r="R24" s="16"/>
      <c r="S24" s="16"/>
      <c r="T24" s="16"/>
      <c r="U24" s="16"/>
      <c r="V24" s="16"/>
    </row>
    <row r="25" spans="1:22" ht="24.95" customHeight="1" x14ac:dyDescent="0.25">
      <c r="A25" s="16"/>
      <c r="B25" s="123"/>
      <c r="C25" s="15"/>
      <c r="D25" s="15"/>
      <c r="E25" s="15"/>
      <c r="F25" s="15"/>
      <c r="G25" s="15"/>
      <c r="H25" s="15"/>
      <c r="I25" s="15"/>
      <c r="J25" s="15"/>
      <c r="K25" s="15"/>
      <c r="L25" s="15"/>
      <c r="M25" s="15"/>
      <c r="N25" s="15"/>
      <c r="O25" s="15"/>
      <c r="P25" s="124"/>
      <c r="Q25" s="16"/>
      <c r="R25" s="16"/>
      <c r="S25" s="16"/>
      <c r="T25" s="16"/>
      <c r="U25" s="16"/>
      <c r="V25" s="16"/>
    </row>
    <row r="26" spans="1:22" ht="24.95" customHeight="1" x14ac:dyDescent="0.25">
      <c r="A26" s="16"/>
      <c r="B26" s="123"/>
      <c r="C26" s="15"/>
      <c r="D26" s="15"/>
      <c r="E26" s="15"/>
      <c r="F26" s="15"/>
      <c r="G26" s="15"/>
      <c r="H26" s="15"/>
      <c r="I26" s="15"/>
      <c r="J26" s="15"/>
      <c r="K26" s="15"/>
      <c r="L26" s="15"/>
      <c r="M26" s="15"/>
      <c r="N26" s="15"/>
      <c r="O26" s="15"/>
      <c r="P26" s="124"/>
      <c r="Q26" s="16"/>
      <c r="R26" s="16"/>
      <c r="S26" s="16"/>
      <c r="T26" s="16"/>
      <c r="U26" s="16"/>
      <c r="V26" s="16"/>
    </row>
    <row r="27" spans="1:22" ht="24.95" customHeight="1" x14ac:dyDescent="0.25">
      <c r="A27" s="16"/>
      <c r="B27" s="123"/>
      <c r="C27" s="15"/>
      <c r="D27" s="15"/>
      <c r="E27" s="15"/>
      <c r="F27" s="15"/>
      <c r="G27" s="15"/>
      <c r="H27" s="15"/>
      <c r="I27" s="15"/>
      <c r="J27" s="15"/>
      <c r="K27" s="15"/>
      <c r="L27" s="15"/>
      <c r="M27" s="15"/>
      <c r="N27" s="15"/>
      <c r="O27" s="15"/>
      <c r="P27" s="124"/>
      <c r="Q27" s="16"/>
      <c r="R27" s="16"/>
      <c r="S27" s="16"/>
      <c r="T27" s="16"/>
      <c r="U27" s="16"/>
      <c r="V27" s="16"/>
    </row>
    <row r="28" spans="1:22" ht="24.95" customHeight="1" x14ac:dyDescent="0.25">
      <c r="A28" s="16"/>
      <c r="B28" s="123"/>
      <c r="C28" s="15"/>
      <c r="D28" s="15"/>
      <c r="E28" s="15"/>
      <c r="F28" s="15"/>
      <c r="G28" s="15"/>
      <c r="H28" s="15"/>
      <c r="I28" s="15"/>
      <c r="J28" s="15"/>
      <c r="K28" s="15"/>
      <c r="L28" s="15"/>
      <c r="M28" s="15"/>
      <c r="N28" s="15"/>
      <c r="O28" s="15"/>
      <c r="P28" s="124"/>
      <c r="Q28" s="16"/>
      <c r="R28" s="16"/>
      <c r="S28" s="16"/>
      <c r="T28" s="16"/>
      <c r="U28" s="16"/>
      <c r="V28" s="16"/>
    </row>
    <row r="29" spans="1:22" ht="24.95" customHeight="1" x14ac:dyDescent="0.25">
      <c r="A29" s="16"/>
      <c r="B29" s="123"/>
      <c r="C29" s="15"/>
      <c r="D29" s="15"/>
      <c r="E29" s="15"/>
      <c r="F29" s="15"/>
      <c r="G29" s="15"/>
      <c r="H29" s="15"/>
      <c r="I29" s="15"/>
      <c r="J29" s="15"/>
      <c r="K29" s="15"/>
      <c r="L29" s="15"/>
      <c r="M29" s="15"/>
      <c r="N29" s="15"/>
      <c r="O29" s="15"/>
      <c r="P29" s="124"/>
      <c r="Q29" s="16"/>
      <c r="R29" s="16"/>
      <c r="S29" s="16"/>
      <c r="T29" s="16"/>
      <c r="U29" s="16"/>
      <c r="V29" s="16"/>
    </row>
    <row r="30" spans="1:22" ht="24.95" customHeight="1" x14ac:dyDescent="0.25">
      <c r="A30" s="16"/>
      <c r="B30" s="123"/>
      <c r="C30" s="15"/>
      <c r="D30" s="15"/>
      <c r="E30" s="15"/>
      <c r="F30" s="15"/>
      <c r="G30" s="15"/>
      <c r="H30" s="15"/>
      <c r="I30" s="15"/>
      <c r="J30" s="15"/>
      <c r="K30" s="15"/>
      <c r="L30" s="15"/>
      <c r="M30" s="15"/>
      <c r="N30" s="15"/>
      <c r="O30" s="15"/>
      <c r="P30" s="124"/>
      <c r="Q30" s="16"/>
      <c r="R30" s="16"/>
      <c r="S30" s="16"/>
      <c r="T30" s="16"/>
      <c r="U30" s="16"/>
      <c r="V30" s="16"/>
    </row>
    <row r="31" spans="1:22" ht="24.95" customHeight="1" x14ac:dyDescent="0.25">
      <c r="A31" s="16"/>
      <c r="B31" s="123"/>
      <c r="C31" s="15"/>
      <c r="D31" s="15"/>
      <c r="E31" s="15"/>
      <c r="F31" s="15"/>
      <c r="G31" s="15"/>
      <c r="H31" s="15"/>
      <c r="I31" s="15"/>
      <c r="J31" s="15"/>
      <c r="K31" s="15"/>
      <c r="L31" s="15"/>
      <c r="M31" s="15"/>
      <c r="N31" s="15"/>
      <c r="O31" s="15"/>
      <c r="P31" s="124"/>
      <c r="Q31" s="16"/>
      <c r="R31" s="16"/>
      <c r="S31" s="16"/>
      <c r="T31" s="16"/>
      <c r="U31" s="16"/>
      <c r="V31" s="16"/>
    </row>
    <row r="32" spans="1:22" ht="24.95" customHeight="1" x14ac:dyDescent="0.25">
      <c r="A32" s="16"/>
      <c r="B32" s="123"/>
      <c r="C32" s="15"/>
      <c r="D32" s="15"/>
      <c r="E32" s="15"/>
      <c r="F32" s="15"/>
      <c r="G32" s="15"/>
      <c r="H32" s="15"/>
      <c r="I32" s="15"/>
      <c r="J32" s="15"/>
      <c r="K32" s="15"/>
      <c r="L32" s="15"/>
      <c r="M32" s="15"/>
      <c r="N32" s="15"/>
      <c r="O32" s="15"/>
      <c r="P32" s="124"/>
      <c r="Q32" s="16"/>
      <c r="R32" s="16"/>
      <c r="S32" s="16"/>
      <c r="T32" s="16"/>
      <c r="U32" s="16"/>
      <c r="V32" s="16"/>
    </row>
    <row r="33" spans="1:22" ht="24.95" customHeight="1" x14ac:dyDescent="0.25">
      <c r="A33" s="16"/>
      <c r="B33" s="123"/>
      <c r="C33" s="15"/>
      <c r="D33" s="15"/>
      <c r="E33" s="15"/>
      <c r="F33" s="15"/>
      <c r="G33" s="15"/>
      <c r="H33" s="15"/>
      <c r="I33" s="15"/>
      <c r="J33" s="15"/>
      <c r="K33" s="15"/>
      <c r="L33" s="15"/>
      <c r="M33" s="15"/>
      <c r="N33" s="15"/>
      <c r="O33" s="15"/>
      <c r="P33" s="124"/>
      <c r="Q33" s="16"/>
      <c r="R33" s="16"/>
      <c r="S33" s="16"/>
      <c r="T33" s="16"/>
      <c r="U33" s="16"/>
      <c r="V33" s="16"/>
    </row>
    <row r="34" spans="1:22" ht="24.95" customHeight="1" x14ac:dyDescent="0.25">
      <c r="A34" s="16"/>
      <c r="B34" s="123"/>
      <c r="C34" s="15"/>
      <c r="D34" s="15"/>
      <c r="E34" s="15"/>
      <c r="F34" s="15"/>
      <c r="G34" s="15"/>
      <c r="H34" s="15"/>
      <c r="I34" s="15"/>
      <c r="J34" s="15"/>
      <c r="K34" s="15"/>
      <c r="L34" s="15"/>
      <c r="M34" s="15"/>
      <c r="N34" s="15"/>
      <c r="O34" s="15"/>
      <c r="P34" s="124"/>
      <c r="Q34" s="16"/>
      <c r="R34" s="16"/>
      <c r="S34" s="16"/>
      <c r="T34" s="16"/>
      <c r="U34" s="16"/>
      <c r="V34" s="16"/>
    </row>
    <row r="35" spans="1:22" ht="24.95" customHeight="1" x14ac:dyDescent="0.25">
      <c r="A35" s="16"/>
      <c r="B35" s="123"/>
      <c r="C35" s="15"/>
      <c r="D35" s="15"/>
      <c r="E35" s="15"/>
      <c r="F35" s="15"/>
      <c r="G35" s="15"/>
      <c r="H35" s="15"/>
      <c r="I35" s="15"/>
      <c r="J35" s="15"/>
      <c r="K35" s="15"/>
      <c r="L35" s="15"/>
      <c r="M35" s="15"/>
      <c r="N35" s="15"/>
      <c r="O35" s="15"/>
      <c r="P35" s="124"/>
      <c r="Q35" s="16"/>
      <c r="R35" s="16"/>
      <c r="S35" s="16"/>
      <c r="T35" s="16"/>
      <c r="U35" s="16"/>
      <c r="V35" s="16"/>
    </row>
    <row r="36" spans="1:22" ht="24.95" customHeight="1" x14ac:dyDescent="0.25">
      <c r="A36" s="16"/>
      <c r="B36" s="123"/>
      <c r="C36" s="15"/>
      <c r="D36" s="15"/>
      <c r="E36" s="15"/>
      <c r="F36" s="15"/>
      <c r="G36" s="15"/>
      <c r="H36" s="15"/>
      <c r="I36" s="15"/>
      <c r="J36" s="15"/>
      <c r="K36" s="15"/>
      <c r="L36" s="15"/>
      <c r="M36" s="15"/>
      <c r="N36" s="15"/>
      <c r="O36" s="15"/>
      <c r="P36" s="124"/>
      <c r="Q36" s="16"/>
      <c r="R36" s="16"/>
      <c r="S36" s="16"/>
      <c r="T36" s="16"/>
      <c r="U36" s="16"/>
      <c r="V36" s="16"/>
    </row>
    <row r="37" spans="1:22" ht="24.95" customHeight="1" x14ac:dyDescent="0.25">
      <c r="A37" s="16"/>
      <c r="B37" s="123"/>
      <c r="C37" s="15"/>
      <c r="D37" s="15"/>
      <c r="E37" s="15"/>
      <c r="F37" s="15"/>
      <c r="G37" s="15"/>
      <c r="H37" s="15"/>
      <c r="I37" s="15"/>
      <c r="J37" s="15"/>
      <c r="K37" s="15"/>
      <c r="L37" s="15"/>
      <c r="M37" s="15"/>
      <c r="N37" s="15"/>
      <c r="O37" s="15"/>
      <c r="P37" s="124"/>
      <c r="Q37" s="16"/>
      <c r="R37" s="16"/>
      <c r="S37" s="16"/>
      <c r="T37" s="16"/>
      <c r="U37" s="16"/>
      <c r="V37" s="16"/>
    </row>
    <row r="38" spans="1:22" ht="24.95" customHeight="1" x14ac:dyDescent="0.25">
      <c r="A38" s="16"/>
      <c r="B38" s="123"/>
      <c r="C38" s="15"/>
      <c r="D38" s="15"/>
      <c r="E38" s="15"/>
      <c r="F38" s="15"/>
      <c r="G38" s="15"/>
      <c r="H38" s="15"/>
      <c r="I38" s="15"/>
      <c r="J38" s="15"/>
      <c r="K38" s="15"/>
      <c r="L38" s="15"/>
      <c r="M38" s="15"/>
      <c r="N38" s="15"/>
      <c r="O38" s="15"/>
      <c r="P38" s="124"/>
      <c r="Q38" s="16"/>
      <c r="R38" s="16"/>
      <c r="S38" s="16"/>
      <c r="T38" s="16"/>
      <c r="U38" s="16"/>
      <c r="V38" s="16"/>
    </row>
    <row r="39" spans="1:22" ht="24.95" customHeight="1" x14ac:dyDescent="0.25">
      <c r="A39" s="16"/>
      <c r="B39" s="123"/>
      <c r="C39" s="15"/>
      <c r="D39" s="15"/>
      <c r="E39" s="15"/>
      <c r="F39" s="15"/>
      <c r="G39" s="15"/>
      <c r="H39" s="15"/>
      <c r="I39" s="15"/>
      <c r="J39" s="15"/>
      <c r="K39" s="15"/>
      <c r="L39" s="15"/>
      <c r="M39" s="15"/>
      <c r="N39" s="15"/>
      <c r="O39" s="15"/>
      <c r="P39" s="124"/>
      <c r="Q39" s="16"/>
      <c r="R39" s="16"/>
      <c r="S39" s="16"/>
      <c r="T39" s="16"/>
      <c r="U39" s="16"/>
      <c r="V39" s="16"/>
    </row>
    <row r="40" spans="1:22" ht="24.95" customHeight="1" x14ac:dyDescent="0.25">
      <c r="A40" s="16"/>
      <c r="B40" s="123"/>
      <c r="C40" s="15"/>
      <c r="D40" s="15"/>
      <c r="E40" s="15"/>
      <c r="F40" s="15"/>
      <c r="G40" s="15"/>
      <c r="H40" s="15"/>
      <c r="I40" s="15"/>
      <c r="J40" s="15"/>
      <c r="K40" s="15"/>
      <c r="L40" s="15"/>
      <c r="M40" s="15"/>
      <c r="N40" s="15"/>
      <c r="O40" s="15"/>
      <c r="P40" s="124"/>
      <c r="Q40" s="16"/>
      <c r="R40" s="16"/>
      <c r="S40" s="16"/>
      <c r="T40" s="16"/>
      <c r="U40" s="16"/>
      <c r="V40" s="16"/>
    </row>
    <row r="41" spans="1:22" ht="24.95" customHeight="1" x14ac:dyDescent="0.25">
      <c r="A41" s="16"/>
      <c r="B41" s="123"/>
      <c r="C41" s="15"/>
      <c r="D41" s="15"/>
      <c r="E41" s="15"/>
      <c r="F41" s="15"/>
      <c r="G41" s="15"/>
      <c r="H41" s="15"/>
      <c r="I41" s="15"/>
      <c r="J41" s="15"/>
      <c r="K41" s="15"/>
      <c r="L41" s="15"/>
      <c r="M41" s="15"/>
      <c r="N41" s="15"/>
      <c r="O41" s="15"/>
      <c r="P41" s="124"/>
      <c r="Q41" s="16"/>
      <c r="R41" s="16"/>
      <c r="S41" s="16"/>
      <c r="T41" s="16"/>
      <c r="U41" s="16"/>
      <c r="V41" s="16"/>
    </row>
    <row r="42" spans="1:22" ht="24.95" customHeight="1" x14ac:dyDescent="0.25">
      <c r="A42" s="16"/>
      <c r="B42" s="123"/>
      <c r="C42" s="15"/>
      <c r="D42" s="15"/>
      <c r="E42" s="15"/>
      <c r="F42" s="15"/>
      <c r="G42" s="15"/>
      <c r="H42" s="15"/>
      <c r="I42" s="15"/>
      <c r="J42" s="15"/>
      <c r="K42" s="15"/>
      <c r="L42" s="15"/>
      <c r="M42" s="15"/>
      <c r="N42" s="15"/>
      <c r="O42" s="15"/>
      <c r="P42" s="124"/>
      <c r="Q42" s="16"/>
      <c r="R42" s="16"/>
      <c r="S42" s="16"/>
      <c r="T42" s="16"/>
      <c r="U42" s="16"/>
      <c r="V42" s="16"/>
    </row>
    <row r="43" spans="1:22" ht="24.95" customHeight="1" x14ac:dyDescent="0.25">
      <c r="A43" s="16"/>
      <c r="B43" s="123"/>
      <c r="C43" s="15"/>
      <c r="D43" s="15"/>
      <c r="E43" s="15"/>
      <c r="F43" s="15"/>
      <c r="G43" s="15"/>
      <c r="H43" s="15"/>
      <c r="I43" s="15"/>
      <c r="J43" s="15"/>
      <c r="K43" s="15"/>
      <c r="L43" s="15"/>
      <c r="M43" s="15"/>
      <c r="N43" s="15"/>
      <c r="O43" s="15"/>
      <c r="P43" s="124"/>
      <c r="Q43" s="16"/>
      <c r="R43" s="16"/>
      <c r="S43" s="16"/>
      <c r="T43" s="16"/>
      <c r="U43" s="16"/>
      <c r="V43" s="16"/>
    </row>
    <row r="44" spans="1:22" ht="24.95" customHeight="1" x14ac:dyDescent="0.25">
      <c r="A44" s="16"/>
      <c r="B44" s="123"/>
      <c r="C44" s="15"/>
      <c r="D44" s="15"/>
      <c r="E44" s="15"/>
      <c r="F44" s="15"/>
      <c r="G44" s="15"/>
      <c r="H44" s="15"/>
      <c r="I44" s="15"/>
      <c r="J44" s="15"/>
      <c r="K44" s="15"/>
      <c r="L44" s="15"/>
      <c r="M44" s="15"/>
      <c r="N44" s="15"/>
      <c r="O44" s="15"/>
      <c r="P44" s="124"/>
      <c r="Q44" s="16"/>
      <c r="R44" s="16"/>
      <c r="S44" s="16"/>
      <c r="T44" s="16"/>
      <c r="U44" s="16"/>
      <c r="V44" s="16"/>
    </row>
    <row r="45" spans="1:22" ht="24.95" customHeight="1" x14ac:dyDescent="0.25">
      <c r="A45" s="16"/>
      <c r="B45" s="123"/>
      <c r="C45" s="15"/>
      <c r="D45" s="15"/>
      <c r="E45" s="15"/>
      <c r="F45" s="15"/>
      <c r="G45" s="15"/>
      <c r="H45" s="15"/>
      <c r="I45" s="15"/>
      <c r="J45" s="15"/>
      <c r="K45" s="15"/>
      <c r="L45" s="15"/>
      <c r="M45" s="15"/>
      <c r="N45" s="15"/>
      <c r="O45" s="15"/>
      <c r="P45" s="124"/>
      <c r="Q45" s="16"/>
      <c r="R45" s="16"/>
      <c r="S45" s="16"/>
      <c r="T45" s="16"/>
      <c r="U45" s="16"/>
      <c r="V45" s="16"/>
    </row>
    <row r="46" spans="1:22" ht="24.95" customHeight="1" x14ac:dyDescent="0.25">
      <c r="A46" s="16"/>
      <c r="B46" s="123"/>
      <c r="C46" s="15"/>
      <c r="D46" s="15"/>
      <c r="E46" s="15"/>
      <c r="F46" s="15"/>
      <c r="G46" s="15"/>
      <c r="H46" s="15"/>
      <c r="I46" s="15"/>
      <c r="J46" s="15"/>
      <c r="K46" s="15"/>
      <c r="L46" s="15"/>
      <c r="M46" s="15"/>
      <c r="N46" s="15"/>
      <c r="O46" s="15"/>
      <c r="P46" s="124"/>
      <c r="Q46" s="16"/>
      <c r="R46" s="16"/>
      <c r="S46" s="16"/>
      <c r="T46" s="16"/>
      <c r="U46" s="16"/>
      <c r="V46" s="16"/>
    </row>
    <row r="47" spans="1:22" ht="24.95" customHeight="1" x14ac:dyDescent="0.25">
      <c r="A47" s="16"/>
      <c r="B47" s="123"/>
      <c r="C47" s="15"/>
      <c r="D47" s="15"/>
      <c r="E47" s="15"/>
      <c r="F47" s="15"/>
      <c r="G47" s="15"/>
      <c r="H47" s="15"/>
      <c r="I47" s="15"/>
      <c r="J47" s="15"/>
      <c r="K47" s="15"/>
      <c r="L47" s="15"/>
      <c r="M47" s="15"/>
      <c r="N47" s="15"/>
      <c r="O47" s="15"/>
      <c r="P47" s="124"/>
      <c r="Q47" s="16"/>
      <c r="R47" s="16"/>
      <c r="S47" s="16"/>
      <c r="T47" s="16"/>
      <c r="U47" s="16"/>
      <c r="V47" s="16"/>
    </row>
    <row r="48" spans="1:22" ht="24.95" customHeight="1" x14ac:dyDescent="0.25">
      <c r="A48" s="16"/>
      <c r="B48" s="123"/>
      <c r="C48" s="15"/>
      <c r="D48" s="15"/>
      <c r="E48" s="15"/>
      <c r="F48" s="15"/>
      <c r="G48" s="15"/>
      <c r="H48" s="15"/>
      <c r="I48" s="15"/>
      <c r="J48" s="15"/>
      <c r="K48" s="15"/>
      <c r="L48" s="15"/>
      <c r="M48" s="15"/>
      <c r="N48" s="15"/>
      <c r="O48" s="15"/>
      <c r="P48" s="124"/>
      <c r="Q48" s="16"/>
      <c r="R48" s="16"/>
      <c r="S48" s="16"/>
      <c r="T48" s="16"/>
      <c r="U48" s="16"/>
      <c r="V48" s="16"/>
    </row>
    <row r="49" spans="1:22" ht="24.95" customHeight="1" x14ac:dyDescent="0.25">
      <c r="A49" s="16"/>
      <c r="B49" s="123"/>
      <c r="C49" s="15"/>
      <c r="D49" s="15"/>
      <c r="E49" s="15"/>
      <c r="F49" s="15"/>
      <c r="G49" s="15"/>
      <c r="H49" s="15"/>
      <c r="I49" s="15"/>
      <c r="J49" s="15"/>
      <c r="K49" s="15"/>
      <c r="L49" s="15"/>
      <c r="M49" s="15"/>
      <c r="N49" s="15"/>
      <c r="O49" s="15"/>
      <c r="P49" s="124"/>
      <c r="Q49" s="16"/>
      <c r="R49" s="16"/>
      <c r="S49" s="16"/>
      <c r="T49" s="16"/>
      <c r="U49" s="16"/>
      <c r="V49" s="16"/>
    </row>
    <row r="50" spans="1:22" ht="24.95" customHeight="1" x14ac:dyDescent="0.25">
      <c r="A50" s="16"/>
      <c r="B50" s="123"/>
      <c r="C50" s="15"/>
      <c r="D50" s="15"/>
      <c r="E50" s="15"/>
      <c r="F50" s="15"/>
      <c r="G50" s="15"/>
      <c r="H50" s="15"/>
      <c r="I50" s="15"/>
      <c r="J50" s="15"/>
      <c r="K50" s="15"/>
      <c r="L50" s="15"/>
      <c r="M50" s="15"/>
      <c r="N50" s="15"/>
      <c r="O50" s="15"/>
      <c r="P50" s="124"/>
      <c r="Q50" s="16"/>
      <c r="R50" s="16"/>
      <c r="S50" s="16"/>
      <c r="T50" s="16"/>
      <c r="U50" s="16"/>
      <c r="V50" s="16"/>
    </row>
    <row r="51" spans="1:22" ht="24.95" customHeight="1" x14ac:dyDescent="0.25">
      <c r="A51" s="16"/>
      <c r="B51" s="123"/>
      <c r="C51" s="15"/>
      <c r="D51" s="15"/>
      <c r="E51" s="15"/>
      <c r="F51" s="15"/>
      <c r="G51" s="15"/>
      <c r="H51" s="15"/>
      <c r="I51" s="15"/>
      <c r="J51" s="15"/>
      <c r="K51" s="15"/>
      <c r="L51" s="15"/>
      <c r="M51" s="15"/>
      <c r="N51" s="15"/>
      <c r="O51" s="15"/>
      <c r="P51" s="124"/>
      <c r="Q51" s="16"/>
      <c r="R51" s="16"/>
      <c r="S51" s="16"/>
      <c r="T51" s="16"/>
      <c r="U51" s="16"/>
      <c r="V51" s="16"/>
    </row>
    <row r="52" spans="1:22" ht="24.95" customHeight="1" x14ac:dyDescent="0.25">
      <c r="A52" s="16"/>
      <c r="B52" s="123"/>
      <c r="C52" s="15"/>
      <c r="D52" s="15"/>
      <c r="E52" s="15"/>
      <c r="F52" s="15"/>
      <c r="G52" s="15"/>
      <c r="H52" s="15"/>
      <c r="I52" s="15"/>
      <c r="J52" s="15"/>
      <c r="K52" s="15"/>
      <c r="L52" s="15"/>
      <c r="M52" s="15"/>
      <c r="N52" s="15"/>
      <c r="O52" s="15"/>
      <c r="P52" s="124"/>
      <c r="Q52" s="16"/>
      <c r="R52" s="16"/>
      <c r="S52" s="16"/>
      <c r="T52" s="16"/>
      <c r="U52" s="16"/>
      <c r="V52" s="16"/>
    </row>
    <row r="53" spans="1:22" ht="24.95" customHeight="1" x14ac:dyDescent="0.25">
      <c r="A53" s="16"/>
      <c r="B53" s="123"/>
      <c r="C53" s="15"/>
      <c r="D53" s="15"/>
      <c r="E53" s="15"/>
      <c r="F53" s="15"/>
      <c r="G53" s="15"/>
      <c r="H53" s="15"/>
      <c r="I53" s="15"/>
      <c r="J53" s="15"/>
      <c r="K53" s="15"/>
      <c r="L53" s="15"/>
      <c r="M53" s="15"/>
      <c r="N53" s="15"/>
      <c r="O53" s="15"/>
      <c r="P53" s="124"/>
      <c r="Q53" s="16"/>
      <c r="R53" s="16"/>
      <c r="S53" s="16"/>
      <c r="T53" s="16"/>
      <c r="U53" s="16"/>
      <c r="V53" s="16"/>
    </row>
    <row r="54" spans="1:22" ht="24.95" customHeight="1" x14ac:dyDescent="0.25">
      <c r="A54" s="16"/>
      <c r="B54" s="123"/>
      <c r="C54" s="15"/>
      <c r="D54" s="15"/>
      <c r="E54" s="15"/>
      <c r="F54" s="15"/>
      <c r="G54" s="15"/>
      <c r="H54" s="15"/>
      <c r="I54" s="15"/>
      <c r="J54" s="15"/>
      <c r="K54" s="15"/>
      <c r="L54" s="15"/>
      <c r="M54" s="15"/>
      <c r="N54" s="15"/>
      <c r="O54" s="15"/>
      <c r="P54" s="124"/>
      <c r="Q54" s="16"/>
      <c r="R54" s="16"/>
      <c r="S54" s="16"/>
      <c r="T54" s="16"/>
      <c r="U54" s="16"/>
      <c r="V54" s="16"/>
    </row>
    <row r="55" spans="1:22" ht="24.95" customHeight="1" x14ac:dyDescent="0.25">
      <c r="A55" s="16"/>
      <c r="B55" s="123"/>
      <c r="C55" s="15"/>
      <c r="D55" s="15"/>
      <c r="E55" s="15"/>
      <c r="F55" s="15"/>
      <c r="G55" s="15"/>
      <c r="H55" s="15"/>
      <c r="I55" s="15"/>
      <c r="J55" s="15"/>
      <c r="K55" s="15"/>
      <c r="L55" s="15"/>
      <c r="M55" s="15"/>
      <c r="N55" s="15"/>
      <c r="O55" s="15"/>
      <c r="P55" s="124"/>
      <c r="Q55" s="16"/>
      <c r="R55" s="16"/>
      <c r="S55" s="16"/>
      <c r="T55" s="16"/>
      <c r="U55" s="16"/>
      <c r="V55" s="16"/>
    </row>
    <row r="56" spans="1:22" ht="24.95" customHeight="1" thickBot="1" x14ac:dyDescent="0.3">
      <c r="A56" s="16"/>
      <c r="B56" s="125"/>
      <c r="C56" s="126"/>
      <c r="D56" s="126"/>
      <c r="E56" s="126"/>
      <c r="F56" s="126"/>
      <c r="G56" s="126"/>
      <c r="H56" s="126"/>
      <c r="I56" s="126"/>
      <c r="J56" s="126"/>
      <c r="K56" s="126"/>
      <c r="L56" s="126"/>
      <c r="M56" s="126"/>
      <c r="N56" s="126"/>
      <c r="O56" s="126"/>
      <c r="P56" s="127"/>
      <c r="Q56" s="16"/>
      <c r="R56" s="16"/>
      <c r="S56" s="16"/>
      <c r="T56" s="16"/>
      <c r="U56" s="16"/>
      <c r="V56" s="16"/>
    </row>
    <row r="57" spans="1:22" x14ac:dyDescent="0.25">
      <c r="A57" s="16"/>
      <c r="B57" s="16"/>
      <c r="C57" s="16"/>
      <c r="D57" s="16"/>
      <c r="E57" s="16"/>
      <c r="F57" s="16"/>
      <c r="G57" s="16"/>
      <c r="H57" s="16"/>
      <c r="I57" s="16"/>
      <c r="J57" s="16"/>
      <c r="K57" s="16"/>
      <c r="L57" s="16"/>
      <c r="M57" s="16"/>
      <c r="N57" s="16"/>
      <c r="O57" s="16"/>
      <c r="P57" s="16"/>
      <c r="Q57" s="16"/>
      <c r="R57" s="16"/>
      <c r="S57" s="16"/>
      <c r="T57" s="16"/>
      <c r="U57" s="16"/>
      <c r="V57" s="16"/>
    </row>
    <row r="58" spans="1:22" s="6" customFormat="1" ht="20.25" customHeight="1" x14ac:dyDescent="0.3">
      <c r="A58" s="191" t="s">
        <v>80</v>
      </c>
      <c r="B58" s="192"/>
      <c r="C58" s="192"/>
      <c r="D58" s="192"/>
      <c r="E58" s="192"/>
      <c r="F58" s="53"/>
      <c r="G58" s="53"/>
      <c r="H58" s="53"/>
      <c r="I58" s="53"/>
      <c r="J58" s="53"/>
      <c r="K58" s="53"/>
      <c r="L58" s="53"/>
      <c r="M58" s="53"/>
      <c r="N58" s="193" t="s">
        <v>81</v>
      </c>
      <c r="O58" s="194"/>
      <c r="P58" s="194"/>
      <c r="Q58" s="194"/>
    </row>
    <row r="59" spans="1:22" s="6" customFormat="1" ht="17.25" x14ac:dyDescent="0.3">
      <c r="A59" s="41"/>
      <c r="B59" s="41"/>
      <c r="C59" s="41"/>
      <c r="D59" s="41"/>
      <c r="E59" s="256"/>
      <c r="F59" s="256"/>
      <c r="G59" s="256"/>
      <c r="H59" s="41"/>
      <c r="I59" s="41"/>
      <c r="J59" s="41"/>
      <c r="K59" s="41"/>
      <c r="L59" s="41"/>
      <c r="M59" s="41"/>
      <c r="N59" s="54"/>
      <c r="O59" s="54"/>
      <c r="P59" s="54"/>
      <c r="Q59" s="54"/>
    </row>
    <row r="60" spans="1:22" s="6" customFormat="1" ht="17.25" x14ac:dyDescent="0.3">
      <c r="A60" s="41"/>
      <c r="B60" s="41"/>
      <c r="C60" s="41"/>
      <c r="D60" s="41"/>
      <c r="E60" s="256"/>
      <c r="F60" s="256"/>
      <c r="G60" s="256"/>
      <c r="H60" s="41"/>
      <c r="I60" s="41"/>
      <c r="J60" s="41"/>
      <c r="K60" s="41"/>
      <c r="L60" s="41"/>
      <c r="M60" s="41"/>
      <c r="N60" s="54"/>
      <c r="O60" s="54"/>
      <c r="P60" s="54"/>
      <c r="Q60" s="54"/>
    </row>
    <row r="61" spans="1:22" s="6" customFormat="1" ht="17.25" x14ac:dyDescent="0.3">
      <c r="A61" s="41"/>
      <c r="B61" s="41"/>
      <c r="C61" s="41"/>
      <c r="D61" s="41"/>
      <c r="E61" s="41"/>
      <c r="F61" s="41"/>
      <c r="G61" s="41"/>
      <c r="H61" s="41"/>
      <c r="I61" s="41"/>
      <c r="J61" s="41"/>
      <c r="K61" s="41"/>
      <c r="L61" s="41"/>
      <c r="M61" s="41"/>
      <c r="N61" s="54"/>
      <c r="O61" s="54"/>
      <c r="P61" s="54"/>
      <c r="Q61" s="54"/>
    </row>
  </sheetData>
  <sheetProtection sheet="1" objects="1" scenarios="1"/>
  <mergeCells count="7">
    <mergeCell ref="B1:P1"/>
    <mergeCell ref="Q2:T7"/>
    <mergeCell ref="A58:E58"/>
    <mergeCell ref="N58:Q58"/>
    <mergeCell ref="E59:E60"/>
    <mergeCell ref="F59:F60"/>
    <mergeCell ref="G59:G60"/>
  </mergeCells>
  <pageMargins left="0.23622047244094491" right="0.23622047244094491" top="0.74803149606299213" bottom="0.74803149606299213" header="0.31496062992125984" footer="0.31496062992125984"/>
  <pageSetup paperSize="9" scale="3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26222-7F06-854A-ACC6-D4261500945D}">
  <sheetPr>
    <pageSetUpPr fitToPage="1"/>
  </sheetPr>
  <dimension ref="A1:Y77"/>
  <sheetViews>
    <sheetView topLeftCell="G1" zoomScaleNormal="124" workbookViewId="0">
      <selection activeCell="Q17" sqref="Q17"/>
    </sheetView>
  </sheetViews>
  <sheetFormatPr defaultColWidth="11" defaultRowHeight="15.75" x14ac:dyDescent="0.25"/>
  <cols>
    <col min="1" max="1" width="10.875" style="16"/>
  </cols>
  <sheetData>
    <row r="1" spans="2:25" ht="76.5" customHeight="1" thickBot="1" x14ac:dyDescent="0.3">
      <c r="B1" s="212" t="s">
        <v>84</v>
      </c>
      <c r="C1" s="248"/>
      <c r="D1" s="248"/>
      <c r="E1" s="248"/>
      <c r="F1" s="248"/>
      <c r="G1" s="248"/>
      <c r="H1" s="248"/>
      <c r="I1" s="248"/>
      <c r="J1" s="248"/>
      <c r="K1" s="248"/>
      <c r="L1" s="248"/>
      <c r="M1" s="248"/>
      <c r="N1" s="16"/>
      <c r="O1" s="16"/>
      <c r="P1" s="16"/>
    </row>
    <row r="2" spans="2:25" x14ac:dyDescent="0.25">
      <c r="B2" s="128"/>
      <c r="C2" s="129"/>
      <c r="D2" s="129"/>
      <c r="E2" s="129"/>
      <c r="F2" s="129"/>
      <c r="G2" s="129"/>
      <c r="H2" s="130"/>
      <c r="I2" s="128"/>
      <c r="J2" s="129"/>
      <c r="K2" s="129"/>
      <c r="L2" s="129"/>
      <c r="M2" s="129"/>
      <c r="N2" s="129"/>
      <c r="O2" s="130"/>
      <c r="P2" s="16"/>
      <c r="Q2" s="16"/>
      <c r="R2" s="16"/>
      <c r="S2" s="16"/>
      <c r="T2" s="16"/>
      <c r="U2" s="16"/>
      <c r="V2" s="16"/>
      <c r="W2" s="16"/>
      <c r="X2" s="16"/>
      <c r="Y2" s="16"/>
    </row>
    <row r="3" spans="2:25" x14ac:dyDescent="0.25">
      <c r="B3" s="131"/>
      <c r="C3" s="17"/>
      <c r="D3" s="17"/>
      <c r="E3" s="17"/>
      <c r="F3" s="17"/>
      <c r="G3" s="17"/>
      <c r="H3" s="132"/>
      <c r="I3" s="131"/>
      <c r="J3" s="17"/>
      <c r="K3" s="17"/>
      <c r="L3" s="17"/>
      <c r="M3" s="17"/>
      <c r="N3" s="17"/>
      <c r="O3" s="132"/>
      <c r="P3" s="16"/>
      <c r="Q3" s="16"/>
      <c r="R3" s="16"/>
      <c r="S3" s="16"/>
      <c r="T3" s="16"/>
      <c r="U3" s="16"/>
      <c r="V3" s="16"/>
      <c r="W3" s="16"/>
      <c r="X3" s="16"/>
      <c r="Y3" s="16"/>
    </row>
    <row r="4" spans="2:25" x14ac:dyDescent="0.25">
      <c r="B4" s="131"/>
      <c r="C4" s="17"/>
      <c r="D4" s="17"/>
      <c r="E4" s="17"/>
      <c r="F4" s="17"/>
      <c r="G4" s="17"/>
      <c r="H4" s="132"/>
      <c r="I4" s="131"/>
      <c r="J4" s="17"/>
      <c r="K4" s="17"/>
      <c r="L4" s="17"/>
      <c r="M4" s="17"/>
      <c r="N4" s="17"/>
      <c r="O4" s="132"/>
      <c r="P4" s="16"/>
      <c r="Q4" s="16"/>
      <c r="R4" s="16"/>
      <c r="S4" s="16"/>
      <c r="T4" s="16"/>
      <c r="U4" s="16"/>
      <c r="V4" s="16"/>
      <c r="W4" s="16"/>
      <c r="X4" s="16"/>
      <c r="Y4" s="16"/>
    </row>
    <row r="5" spans="2:25" x14ac:dyDescent="0.25">
      <c r="B5" s="131"/>
      <c r="C5" s="17"/>
      <c r="D5" s="17"/>
      <c r="E5" s="17"/>
      <c r="F5" s="17"/>
      <c r="G5" s="17"/>
      <c r="H5" s="132"/>
      <c r="I5" s="131"/>
      <c r="J5" s="17"/>
      <c r="K5" s="17"/>
      <c r="L5" s="17"/>
      <c r="M5" s="17"/>
      <c r="N5" s="17"/>
      <c r="O5" s="132"/>
      <c r="P5" s="16"/>
      <c r="Q5" s="16"/>
      <c r="R5" s="16"/>
      <c r="S5" s="16"/>
      <c r="T5" s="16"/>
      <c r="U5" s="16"/>
      <c r="V5" s="16"/>
      <c r="W5" s="16"/>
      <c r="X5" s="16"/>
      <c r="Y5" s="16"/>
    </row>
    <row r="6" spans="2:25" x14ac:dyDescent="0.25">
      <c r="B6" s="131"/>
      <c r="C6" s="17"/>
      <c r="D6" s="17"/>
      <c r="E6" s="17"/>
      <c r="F6" s="17"/>
      <c r="G6" s="17"/>
      <c r="H6" s="132"/>
      <c r="I6" s="131"/>
      <c r="J6" s="17"/>
      <c r="K6" s="17"/>
      <c r="L6" s="17"/>
      <c r="M6" s="17"/>
      <c r="N6" s="17"/>
      <c r="O6" s="132"/>
      <c r="P6" s="16"/>
      <c r="Q6" s="16"/>
      <c r="R6" s="16"/>
      <c r="S6" s="16"/>
      <c r="T6" s="16"/>
      <c r="U6" s="16"/>
      <c r="V6" s="16"/>
      <c r="W6" s="16"/>
      <c r="X6" s="16"/>
      <c r="Y6" s="16"/>
    </row>
    <row r="7" spans="2:25" x14ac:dyDescent="0.25">
      <c r="B7" s="131"/>
      <c r="C7" s="17"/>
      <c r="D7" s="17"/>
      <c r="E7" s="17"/>
      <c r="F7" s="17"/>
      <c r="G7" s="17"/>
      <c r="H7" s="132"/>
      <c r="I7" s="131"/>
      <c r="J7" s="17"/>
      <c r="K7" s="17"/>
      <c r="L7" s="17"/>
      <c r="M7" s="17"/>
      <c r="N7" s="17"/>
      <c r="O7" s="132"/>
      <c r="P7" s="16"/>
      <c r="Q7" s="16"/>
      <c r="R7" s="16"/>
      <c r="S7" s="16"/>
      <c r="T7" s="16"/>
      <c r="U7" s="16"/>
      <c r="V7" s="16"/>
      <c r="W7" s="16"/>
      <c r="X7" s="16"/>
      <c r="Y7" s="16"/>
    </row>
    <row r="8" spans="2:25" x14ac:dyDescent="0.25">
      <c r="B8" s="131"/>
      <c r="C8" s="17"/>
      <c r="D8" s="17"/>
      <c r="E8" s="17"/>
      <c r="F8" s="17"/>
      <c r="G8" s="17"/>
      <c r="H8" s="132"/>
      <c r="I8" s="131"/>
      <c r="J8" s="17"/>
      <c r="K8" s="17"/>
      <c r="L8" s="17"/>
      <c r="M8" s="17"/>
      <c r="N8" s="17"/>
      <c r="O8" s="132"/>
      <c r="P8" s="16"/>
      <c r="Q8" s="16"/>
      <c r="R8" s="16"/>
      <c r="S8" s="16"/>
      <c r="T8" s="16"/>
      <c r="U8" s="16"/>
      <c r="V8" s="16"/>
      <c r="W8" s="16"/>
      <c r="X8" s="16"/>
      <c r="Y8" s="16"/>
    </row>
    <row r="9" spans="2:25" x14ac:dyDescent="0.25">
      <c r="B9" s="131"/>
      <c r="C9" s="17"/>
      <c r="D9" s="17"/>
      <c r="E9" s="17"/>
      <c r="F9" s="17"/>
      <c r="G9" s="17"/>
      <c r="H9" s="132"/>
      <c r="I9" s="131"/>
      <c r="J9" s="17"/>
      <c r="K9" s="17"/>
      <c r="L9" s="17"/>
      <c r="M9" s="17"/>
      <c r="N9" s="17"/>
      <c r="O9" s="132"/>
      <c r="P9" s="16"/>
      <c r="Q9" s="16"/>
      <c r="R9" s="16"/>
      <c r="S9" s="16"/>
      <c r="T9" s="16"/>
      <c r="U9" s="16"/>
      <c r="V9" s="16"/>
      <c r="W9" s="16"/>
      <c r="X9" s="16"/>
      <c r="Y9" s="16"/>
    </row>
    <row r="10" spans="2:25" x14ac:dyDescent="0.25">
      <c r="B10" s="131"/>
      <c r="C10" s="17"/>
      <c r="D10" s="17"/>
      <c r="E10" s="17"/>
      <c r="F10" s="17"/>
      <c r="G10" s="17"/>
      <c r="H10" s="132"/>
      <c r="I10" s="131"/>
      <c r="J10" s="17"/>
      <c r="K10" s="17"/>
      <c r="L10" s="17"/>
      <c r="M10" s="17"/>
      <c r="N10" s="17"/>
      <c r="O10" s="132"/>
      <c r="P10" s="16"/>
      <c r="Q10" s="16"/>
      <c r="R10" s="16"/>
      <c r="S10" s="16"/>
      <c r="T10" s="16"/>
      <c r="U10" s="16"/>
      <c r="V10" s="16"/>
      <c r="W10" s="16"/>
      <c r="X10" s="16"/>
      <c r="Y10" s="16"/>
    </row>
    <row r="11" spans="2:25" x14ac:dyDescent="0.25">
      <c r="B11" s="131"/>
      <c r="C11" s="17"/>
      <c r="D11" s="17"/>
      <c r="E11" s="17"/>
      <c r="F11" s="17"/>
      <c r="G11" s="17"/>
      <c r="H11" s="132"/>
      <c r="I11" s="131"/>
      <c r="J11" s="17"/>
      <c r="K11" s="17"/>
      <c r="L11" s="17"/>
      <c r="M11" s="17"/>
      <c r="N11" s="17"/>
      <c r="O11" s="132"/>
      <c r="P11" s="16"/>
      <c r="Q11" s="16"/>
      <c r="R11" s="16"/>
      <c r="S11" s="16"/>
      <c r="T11" s="16"/>
      <c r="U11" s="16"/>
      <c r="V11" s="16"/>
      <c r="W11" s="16"/>
      <c r="X11" s="16"/>
      <c r="Y11" s="16"/>
    </row>
    <row r="12" spans="2:25" x14ac:dyDescent="0.25">
      <c r="B12" s="131"/>
      <c r="C12" s="17"/>
      <c r="D12" s="17"/>
      <c r="E12" s="17"/>
      <c r="F12" s="17"/>
      <c r="G12" s="17"/>
      <c r="H12" s="132"/>
      <c r="I12" s="131"/>
      <c r="J12" s="17"/>
      <c r="K12" s="17"/>
      <c r="L12" s="17"/>
      <c r="M12" s="17"/>
      <c r="N12" s="17"/>
      <c r="O12" s="132"/>
      <c r="P12" s="16"/>
      <c r="Q12" s="16"/>
      <c r="R12" s="16"/>
      <c r="S12" s="16"/>
      <c r="T12" s="16"/>
      <c r="U12" s="16"/>
      <c r="V12" s="16"/>
      <c r="W12" s="16"/>
      <c r="X12" s="16"/>
      <c r="Y12" s="16"/>
    </row>
    <row r="13" spans="2:25" x14ac:dyDescent="0.25">
      <c r="B13" s="131"/>
      <c r="C13" s="17"/>
      <c r="D13" s="17"/>
      <c r="E13" s="17"/>
      <c r="F13" s="17"/>
      <c r="G13" s="17"/>
      <c r="H13" s="132"/>
      <c r="I13" s="131"/>
      <c r="J13" s="17"/>
      <c r="K13" s="17"/>
      <c r="L13" s="17"/>
      <c r="M13" s="17"/>
      <c r="N13" s="17"/>
      <c r="O13" s="132"/>
      <c r="P13" s="16"/>
      <c r="Q13" s="16"/>
      <c r="R13" s="16"/>
      <c r="S13" s="16"/>
      <c r="T13" s="16"/>
      <c r="U13" s="16"/>
      <c r="V13" s="16"/>
      <c r="W13" s="16"/>
      <c r="X13" s="16"/>
      <c r="Y13" s="16"/>
    </row>
    <row r="14" spans="2:25" x14ac:dyDescent="0.25">
      <c r="B14" s="131"/>
      <c r="C14" s="17"/>
      <c r="D14" s="17"/>
      <c r="E14" s="17"/>
      <c r="F14" s="17"/>
      <c r="G14" s="17"/>
      <c r="H14" s="132"/>
      <c r="I14" s="131"/>
      <c r="J14" s="17"/>
      <c r="K14" s="17"/>
      <c r="L14" s="17"/>
      <c r="M14" s="17"/>
      <c r="N14" s="17"/>
      <c r="O14" s="132"/>
      <c r="P14" s="16"/>
      <c r="Q14" s="16"/>
      <c r="R14" s="16"/>
      <c r="S14" s="16"/>
      <c r="T14" s="16"/>
      <c r="U14" s="16"/>
      <c r="V14" s="16"/>
      <c r="W14" s="16"/>
      <c r="X14" s="16"/>
      <c r="Y14" s="16"/>
    </row>
    <row r="15" spans="2:25" x14ac:dyDescent="0.25">
      <c r="B15" s="131"/>
      <c r="C15" s="17"/>
      <c r="D15" s="17"/>
      <c r="E15" s="17"/>
      <c r="F15" s="17"/>
      <c r="G15" s="17"/>
      <c r="H15" s="132"/>
      <c r="I15" s="131"/>
      <c r="J15" s="17"/>
      <c r="K15" s="17"/>
      <c r="L15" s="17"/>
      <c r="M15" s="17"/>
      <c r="N15" s="17"/>
      <c r="O15" s="132"/>
      <c r="P15" s="16"/>
      <c r="Q15" s="16"/>
      <c r="R15" s="16"/>
      <c r="S15" s="16"/>
      <c r="T15" s="16"/>
      <c r="U15" s="16"/>
      <c r="V15" s="16"/>
      <c r="W15" s="16"/>
      <c r="X15" s="16"/>
      <c r="Y15" s="16"/>
    </row>
    <row r="16" spans="2:25" x14ac:dyDescent="0.25">
      <c r="B16" s="131"/>
      <c r="C16" s="17"/>
      <c r="D16" s="17"/>
      <c r="E16" s="17"/>
      <c r="F16" s="17"/>
      <c r="G16" s="17"/>
      <c r="H16" s="132"/>
      <c r="I16" s="131"/>
      <c r="J16" s="17"/>
      <c r="K16" s="17"/>
      <c r="L16" s="17"/>
      <c r="M16" s="17"/>
      <c r="N16" s="17"/>
      <c r="O16" s="132"/>
      <c r="P16" s="16"/>
      <c r="Q16" s="16"/>
      <c r="R16" s="16"/>
      <c r="S16" s="16"/>
      <c r="T16" s="16"/>
      <c r="U16" s="16"/>
      <c r="V16" s="16"/>
      <c r="W16" s="16"/>
      <c r="X16" s="16"/>
      <c r="Y16" s="16"/>
    </row>
    <row r="17" spans="2:25" x14ac:dyDescent="0.25">
      <c r="B17" s="131"/>
      <c r="C17" s="17"/>
      <c r="D17" s="17"/>
      <c r="E17" s="17"/>
      <c r="F17" s="17"/>
      <c r="G17" s="17"/>
      <c r="H17" s="132"/>
      <c r="I17" s="131"/>
      <c r="J17" s="17"/>
      <c r="K17" s="17"/>
      <c r="L17" s="17"/>
      <c r="M17" s="17"/>
      <c r="N17" s="17"/>
      <c r="O17" s="132"/>
      <c r="P17" s="16"/>
      <c r="Q17" s="16"/>
      <c r="R17" s="16"/>
      <c r="S17" s="16"/>
      <c r="T17" s="16"/>
      <c r="U17" s="16"/>
      <c r="V17" s="16"/>
      <c r="W17" s="16"/>
      <c r="X17" s="16"/>
      <c r="Y17" s="16"/>
    </row>
    <row r="18" spans="2:25" x14ac:dyDescent="0.25">
      <c r="B18" s="131"/>
      <c r="C18" s="17"/>
      <c r="D18" s="17"/>
      <c r="E18" s="17"/>
      <c r="F18" s="17"/>
      <c r="G18" s="17"/>
      <c r="H18" s="132"/>
      <c r="I18" s="131"/>
      <c r="J18" s="17"/>
      <c r="K18" s="17"/>
      <c r="L18" s="17"/>
      <c r="M18" s="17"/>
      <c r="N18" s="17"/>
      <c r="O18" s="132"/>
      <c r="P18" s="16"/>
      <c r="Q18" s="16"/>
      <c r="R18" s="16"/>
      <c r="S18" s="16"/>
      <c r="T18" s="16"/>
      <c r="U18" s="16"/>
      <c r="V18" s="16"/>
      <c r="W18" s="16"/>
      <c r="X18" s="16"/>
      <c r="Y18" s="16"/>
    </row>
    <row r="19" spans="2:25" x14ac:dyDescent="0.25">
      <c r="B19" s="131"/>
      <c r="C19" s="17"/>
      <c r="D19" s="17"/>
      <c r="E19" s="17"/>
      <c r="F19" s="17"/>
      <c r="G19" s="17"/>
      <c r="H19" s="132"/>
      <c r="I19" s="131"/>
      <c r="J19" s="17"/>
      <c r="K19" s="17"/>
      <c r="L19" s="17"/>
      <c r="M19" s="17"/>
      <c r="N19" s="17"/>
      <c r="O19" s="132"/>
      <c r="P19" s="16"/>
      <c r="Q19" s="16"/>
      <c r="R19" s="16"/>
      <c r="S19" s="16"/>
      <c r="T19" s="16"/>
      <c r="U19" s="16"/>
      <c r="V19" s="16"/>
      <c r="W19" s="16"/>
      <c r="X19" s="16"/>
      <c r="Y19" s="16"/>
    </row>
    <row r="20" spans="2:25" ht="16.5" thickBot="1" x14ac:dyDescent="0.3">
      <c r="B20" s="133"/>
      <c r="C20" s="134"/>
      <c r="D20" s="134"/>
      <c r="E20" s="134"/>
      <c r="F20" s="134"/>
      <c r="G20" s="134"/>
      <c r="H20" s="135"/>
      <c r="I20" s="133"/>
      <c r="J20" s="134"/>
      <c r="K20" s="134"/>
      <c r="L20" s="134"/>
      <c r="M20" s="134"/>
      <c r="N20" s="134"/>
      <c r="O20" s="135"/>
      <c r="P20" s="16"/>
      <c r="Q20" s="16"/>
      <c r="R20" s="16"/>
      <c r="S20" s="16"/>
      <c r="T20" s="16"/>
      <c r="U20" s="16"/>
      <c r="V20" s="16"/>
      <c r="W20" s="16"/>
      <c r="X20" s="16"/>
      <c r="Y20" s="16"/>
    </row>
    <row r="21" spans="2:25" x14ac:dyDescent="0.25">
      <c r="B21" s="136"/>
      <c r="C21" s="137"/>
      <c r="D21" s="137"/>
      <c r="E21" s="137"/>
      <c r="F21" s="137"/>
      <c r="G21" s="137"/>
      <c r="H21" s="137"/>
      <c r="I21" s="137"/>
      <c r="J21" s="137"/>
      <c r="K21" s="137"/>
      <c r="L21" s="137"/>
      <c r="M21" s="137"/>
      <c r="N21" s="137"/>
      <c r="O21" s="138"/>
      <c r="P21" s="16"/>
      <c r="Q21" s="16"/>
      <c r="R21" s="16"/>
      <c r="S21" s="16"/>
      <c r="T21" s="16"/>
      <c r="U21" s="16"/>
      <c r="V21" s="16"/>
      <c r="W21" s="16"/>
      <c r="X21" s="16"/>
      <c r="Y21" s="16"/>
    </row>
    <row r="22" spans="2:25" ht="24" x14ac:dyDescent="0.25">
      <c r="B22" s="139"/>
      <c r="C22" s="18"/>
      <c r="D22" s="257" t="s">
        <v>79</v>
      </c>
      <c r="E22" s="257"/>
      <c r="F22" s="257"/>
      <c r="G22" s="257"/>
      <c r="H22" s="257"/>
      <c r="I22" s="257"/>
      <c r="J22" s="257"/>
      <c r="K22" s="257"/>
      <c r="L22" s="257"/>
      <c r="M22" s="257"/>
      <c r="N22" s="257"/>
      <c r="O22" s="140"/>
      <c r="P22" s="16"/>
      <c r="Q22" s="16"/>
      <c r="R22" s="16"/>
      <c r="S22" s="16"/>
      <c r="T22" s="16"/>
      <c r="U22" s="16"/>
      <c r="V22" s="16"/>
      <c r="W22" s="16"/>
      <c r="X22" s="16"/>
      <c r="Y22" s="16"/>
    </row>
    <row r="23" spans="2:25" ht="18" x14ac:dyDescent="0.25">
      <c r="B23" s="139"/>
      <c r="C23" s="18"/>
      <c r="D23" s="18"/>
      <c r="E23" s="19" t="s">
        <v>51</v>
      </c>
      <c r="F23" s="18"/>
      <c r="G23" s="18"/>
      <c r="H23" s="18"/>
      <c r="I23" s="19" t="s">
        <v>52</v>
      </c>
      <c r="J23" s="18"/>
      <c r="K23" s="18"/>
      <c r="L23" s="18"/>
      <c r="M23" s="19" t="s">
        <v>53</v>
      </c>
      <c r="N23" s="18"/>
      <c r="O23" s="140"/>
      <c r="P23" s="16"/>
      <c r="Q23" s="16"/>
      <c r="R23" s="16"/>
      <c r="S23" s="16"/>
      <c r="T23" s="16"/>
      <c r="U23" s="16"/>
      <c r="V23" s="16"/>
      <c r="W23" s="16"/>
      <c r="X23" s="16"/>
      <c r="Y23" s="16"/>
    </row>
    <row r="24" spans="2:25" x14ac:dyDescent="0.25">
      <c r="B24" s="139"/>
      <c r="C24" s="18"/>
      <c r="D24" s="18"/>
      <c r="E24" s="18"/>
      <c r="F24" s="18"/>
      <c r="G24" s="18"/>
      <c r="H24" s="18"/>
      <c r="I24" s="18"/>
      <c r="J24" s="18"/>
      <c r="K24" s="18"/>
      <c r="L24" s="18"/>
      <c r="M24" s="18"/>
      <c r="N24" s="18"/>
      <c r="O24" s="140"/>
      <c r="P24" s="16"/>
      <c r="Q24" s="16"/>
      <c r="R24" s="16"/>
      <c r="S24" s="16"/>
      <c r="T24" s="16"/>
      <c r="U24" s="16"/>
      <c r="V24" s="16"/>
      <c r="W24" s="16"/>
      <c r="X24" s="16"/>
      <c r="Y24" s="16"/>
    </row>
    <row r="25" spans="2:25" x14ac:dyDescent="0.25">
      <c r="B25" s="139"/>
      <c r="C25" s="18"/>
      <c r="D25" s="18"/>
      <c r="E25" s="18"/>
      <c r="F25" s="18"/>
      <c r="G25" s="18"/>
      <c r="H25" s="18"/>
      <c r="I25" s="18"/>
      <c r="J25" s="18"/>
      <c r="K25" s="18"/>
      <c r="L25" s="18"/>
      <c r="M25" s="18"/>
      <c r="N25" s="18"/>
      <c r="O25" s="140"/>
      <c r="P25" s="16"/>
      <c r="Q25" s="16"/>
      <c r="R25" s="16"/>
      <c r="S25" s="16"/>
      <c r="T25" s="16"/>
      <c r="U25" s="16"/>
      <c r="V25" s="16"/>
      <c r="W25" s="16"/>
      <c r="X25" s="16"/>
      <c r="Y25" s="16"/>
    </row>
    <row r="26" spans="2:25" x14ac:dyDescent="0.25">
      <c r="B26" s="139"/>
      <c r="C26" s="18"/>
      <c r="D26" s="18"/>
      <c r="E26" s="18"/>
      <c r="F26" s="18"/>
      <c r="G26" s="18"/>
      <c r="H26" s="18"/>
      <c r="I26" s="18"/>
      <c r="J26" s="18"/>
      <c r="K26" s="18"/>
      <c r="L26" s="18"/>
      <c r="M26" s="18"/>
      <c r="N26" s="18"/>
      <c r="O26" s="140"/>
      <c r="P26" s="16"/>
      <c r="Q26" s="16"/>
      <c r="R26" s="16"/>
      <c r="S26" s="16"/>
      <c r="T26" s="16"/>
      <c r="U26" s="16"/>
      <c r="V26" s="16"/>
      <c r="W26" s="16"/>
      <c r="X26" s="16"/>
      <c r="Y26" s="16"/>
    </row>
    <row r="27" spans="2:25" x14ac:dyDescent="0.25">
      <c r="B27" s="139"/>
      <c r="C27" s="18"/>
      <c r="D27" s="18"/>
      <c r="E27" s="18"/>
      <c r="F27" s="18"/>
      <c r="G27" s="18"/>
      <c r="H27" s="18"/>
      <c r="I27" s="18"/>
      <c r="J27" s="18"/>
      <c r="K27" s="18"/>
      <c r="L27" s="18"/>
      <c r="M27" s="18"/>
      <c r="N27" s="18"/>
      <c r="O27" s="140"/>
      <c r="P27" s="16"/>
      <c r="Q27" s="16"/>
      <c r="R27" s="16"/>
      <c r="S27" s="16"/>
      <c r="T27" s="16"/>
      <c r="U27" s="16"/>
      <c r="V27" s="16"/>
      <c r="W27" s="16"/>
      <c r="X27" s="16"/>
      <c r="Y27" s="16"/>
    </row>
    <row r="28" spans="2:25" x14ac:dyDescent="0.25">
      <c r="B28" s="139"/>
      <c r="C28" s="18"/>
      <c r="D28" s="18"/>
      <c r="E28" s="18"/>
      <c r="F28" s="18"/>
      <c r="G28" s="18"/>
      <c r="H28" s="18"/>
      <c r="I28" s="18"/>
      <c r="J28" s="18"/>
      <c r="K28" s="18"/>
      <c r="L28" s="18"/>
      <c r="M28" s="18"/>
      <c r="N28" s="18"/>
      <c r="O28" s="140"/>
      <c r="P28" s="16"/>
      <c r="Q28" s="16"/>
      <c r="R28" s="16"/>
      <c r="S28" s="16"/>
      <c r="T28" s="16"/>
      <c r="U28" s="16"/>
      <c r="V28" s="16"/>
      <c r="W28" s="16"/>
      <c r="X28" s="16"/>
      <c r="Y28" s="16"/>
    </row>
    <row r="29" spans="2:25" x14ac:dyDescent="0.25">
      <c r="B29" s="139"/>
      <c r="C29" s="18"/>
      <c r="D29" s="18"/>
      <c r="E29" s="18"/>
      <c r="F29" s="18"/>
      <c r="G29" s="18"/>
      <c r="H29" s="18"/>
      <c r="I29" s="18"/>
      <c r="J29" s="18"/>
      <c r="K29" s="18"/>
      <c r="L29" s="18"/>
      <c r="M29" s="18"/>
      <c r="N29" s="18"/>
      <c r="O29" s="140"/>
      <c r="P29" s="16"/>
      <c r="Q29" s="16"/>
      <c r="R29" s="16"/>
      <c r="S29" s="16"/>
      <c r="T29" s="16"/>
      <c r="U29" s="16"/>
      <c r="V29" s="16"/>
      <c r="W29" s="16"/>
      <c r="X29" s="16"/>
      <c r="Y29" s="16"/>
    </row>
    <row r="30" spans="2:25" x14ac:dyDescent="0.25">
      <c r="B30" s="139"/>
      <c r="C30" s="18"/>
      <c r="D30" s="18"/>
      <c r="E30" s="18"/>
      <c r="F30" s="18"/>
      <c r="G30" s="18"/>
      <c r="H30" s="18"/>
      <c r="I30" s="18"/>
      <c r="J30" s="18"/>
      <c r="K30" s="18"/>
      <c r="L30" s="18"/>
      <c r="M30" s="18"/>
      <c r="N30" s="18"/>
      <c r="O30" s="140"/>
      <c r="P30" s="16"/>
      <c r="Q30" s="16"/>
      <c r="R30" s="16"/>
      <c r="S30" s="16"/>
      <c r="T30" s="16"/>
      <c r="U30" s="16"/>
      <c r="V30" s="16"/>
      <c r="W30" s="16"/>
      <c r="X30" s="16"/>
      <c r="Y30" s="16"/>
    </row>
    <row r="31" spans="2:25" x14ac:dyDescent="0.25">
      <c r="B31" s="139"/>
      <c r="C31" s="18"/>
      <c r="D31" s="18"/>
      <c r="E31" s="18"/>
      <c r="F31" s="18"/>
      <c r="G31" s="18"/>
      <c r="H31" s="18"/>
      <c r="I31" s="18"/>
      <c r="J31" s="18"/>
      <c r="K31" s="18"/>
      <c r="L31" s="18"/>
      <c r="M31" s="18"/>
      <c r="N31" s="18"/>
      <c r="O31" s="140"/>
      <c r="P31" s="16"/>
      <c r="Q31" s="16"/>
      <c r="R31" s="16"/>
      <c r="S31" s="16"/>
      <c r="T31" s="16"/>
      <c r="U31" s="16"/>
      <c r="V31" s="16"/>
      <c r="W31" s="16"/>
      <c r="X31" s="16"/>
      <c r="Y31" s="16"/>
    </row>
    <row r="32" spans="2:25" x14ac:dyDescent="0.25">
      <c r="B32" s="139"/>
      <c r="C32" s="18"/>
      <c r="D32" s="18"/>
      <c r="E32" s="18"/>
      <c r="F32" s="18"/>
      <c r="G32" s="18"/>
      <c r="H32" s="18"/>
      <c r="I32" s="18"/>
      <c r="J32" s="18"/>
      <c r="K32" s="18"/>
      <c r="L32" s="18"/>
      <c r="M32" s="18"/>
      <c r="N32" s="18"/>
      <c r="O32" s="140"/>
      <c r="P32" s="16"/>
      <c r="Q32" s="16"/>
      <c r="R32" s="16"/>
      <c r="S32" s="16"/>
      <c r="T32" s="16"/>
      <c r="U32" s="16"/>
      <c r="V32" s="16"/>
      <c r="W32" s="16"/>
      <c r="X32" s="16"/>
      <c r="Y32" s="16"/>
    </row>
    <row r="33" spans="2:25" x14ac:dyDescent="0.25">
      <c r="B33" s="139"/>
      <c r="C33" s="18"/>
      <c r="D33" s="18"/>
      <c r="E33" s="18"/>
      <c r="F33" s="18"/>
      <c r="G33" s="18"/>
      <c r="H33" s="18"/>
      <c r="I33" s="18"/>
      <c r="J33" s="18"/>
      <c r="K33" s="18"/>
      <c r="L33" s="18"/>
      <c r="M33" s="18"/>
      <c r="N33" s="18"/>
      <c r="O33" s="140"/>
      <c r="P33" s="16"/>
      <c r="Q33" s="16"/>
      <c r="R33" s="16"/>
      <c r="S33" s="16"/>
      <c r="T33" s="16"/>
      <c r="U33" s="16"/>
      <c r="V33" s="16"/>
      <c r="W33" s="16"/>
      <c r="X33" s="16"/>
      <c r="Y33" s="16"/>
    </row>
    <row r="34" spans="2:25" x14ac:dyDescent="0.25">
      <c r="B34" s="139"/>
      <c r="C34" s="18"/>
      <c r="D34" s="18"/>
      <c r="E34" s="18"/>
      <c r="F34" s="18"/>
      <c r="G34" s="18"/>
      <c r="H34" s="18"/>
      <c r="I34" s="18"/>
      <c r="J34" s="18"/>
      <c r="K34" s="18"/>
      <c r="L34" s="18"/>
      <c r="M34" s="18"/>
      <c r="N34" s="18"/>
      <c r="O34" s="140"/>
      <c r="P34" s="16"/>
      <c r="Q34" s="16"/>
      <c r="R34" s="16"/>
      <c r="S34" s="16"/>
      <c r="T34" s="16"/>
      <c r="U34" s="16"/>
      <c r="V34" s="16"/>
      <c r="W34" s="16"/>
      <c r="X34" s="16"/>
      <c r="Y34" s="16"/>
    </row>
    <row r="35" spans="2:25" x14ac:dyDescent="0.25">
      <c r="B35" s="139"/>
      <c r="C35" s="18"/>
      <c r="D35" s="18"/>
      <c r="E35" s="18"/>
      <c r="F35" s="18"/>
      <c r="G35" s="18"/>
      <c r="H35" s="18"/>
      <c r="I35" s="18"/>
      <c r="J35" s="18"/>
      <c r="K35" s="18"/>
      <c r="L35" s="18"/>
      <c r="M35" s="18"/>
      <c r="N35" s="18"/>
      <c r="O35" s="140"/>
      <c r="P35" s="16"/>
      <c r="Q35" s="16"/>
      <c r="R35" s="16"/>
      <c r="S35" s="16"/>
      <c r="T35" s="16"/>
      <c r="U35" s="16"/>
      <c r="V35" s="16"/>
      <c r="W35" s="16"/>
      <c r="X35" s="16"/>
      <c r="Y35" s="16"/>
    </row>
    <row r="36" spans="2:25" x14ac:dyDescent="0.25">
      <c r="B36" s="139"/>
      <c r="C36" s="18"/>
      <c r="D36" s="18"/>
      <c r="E36" s="18"/>
      <c r="F36" s="18"/>
      <c r="G36" s="18"/>
      <c r="H36" s="18"/>
      <c r="I36" s="18"/>
      <c r="J36" s="18"/>
      <c r="K36" s="18"/>
      <c r="L36" s="18"/>
      <c r="M36" s="18"/>
      <c r="N36" s="18"/>
      <c r="O36" s="140"/>
      <c r="P36" s="16"/>
      <c r="Q36" s="16"/>
      <c r="R36" s="16"/>
      <c r="S36" s="16"/>
      <c r="T36" s="16"/>
      <c r="U36" s="16"/>
      <c r="V36" s="16"/>
      <c r="W36" s="16"/>
      <c r="X36" s="16"/>
      <c r="Y36" s="16"/>
    </row>
    <row r="37" spans="2:25" x14ac:dyDescent="0.25">
      <c r="B37" s="139"/>
      <c r="C37" s="18"/>
      <c r="D37" s="18"/>
      <c r="E37" s="18"/>
      <c r="F37" s="18"/>
      <c r="G37" s="18"/>
      <c r="H37" s="18"/>
      <c r="I37" s="18"/>
      <c r="J37" s="18"/>
      <c r="K37" s="18"/>
      <c r="L37" s="18"/>
      <c r="M37" s="18"/>
      <c r="N37" s="18"/>
      <c r="O37" s="140"/>
      <c r="P37" s="16"/>
      <c r="Q37" s="16"/>
      <c r="R37" s="16"/>
      <c r="S37" s="16"/>
      <c r="T37" s="16"/>
      <c r="U37" s="16"/>
      <c r="V37" s="16"/>
      <c r="W37" s="16"/>
      <c r="X37" s="16"/>
      <c r="Y37" s="16"/>
    </row>
    <row r="38" spans="2:25" x14ac:dyDescent="0.25">
      <c r="B38" s="139"/>
      <c r="C38" s="18"/>
      <c r="D38" s="18"/>
      <c r="E38" s="18"/>
      <c r="F38" s="18"/>
      <c r="G38" s="18"/>
      <c r="H38" s="18"/>
      <c r="I38" s="18"/>
      <c r="J38" s="18"/>
      <c r="K38" s="18"/>
      <c r="L38" s="18"/>
      <c r="M38" s="18"/>
      <c r="N38" s="18"/>
      <c r="O38" s="140"/>
      <c r="P38" s="16"/>
      <c r="Q38" s="16"/>
      <c r="R38" s="16"/>
      <c r="S38" s="16"/>
      <c r="T38" s="16"/>
      <c r="U38" s="16"/>
      <c r="V38" s="16"/>
      <c r="W38" s="16"/>
      <c r="X38" s="16"/>
      <c r="Y38" s="16"/>
    </row>
    <row r="39" spans="2:25" x14ac:dyDescent="0.25">
      <c r="B39" s="139"/>
      <c r="C39" s="18"/>
      <c r="D39" s="18"/>
      <c r="E39" s="18"/>
      <c r="F39" s="18"/>
      <c r="G39" s="18"/>
      <c r="H39" s="18"/>
      <c r="I39" s="18"/>
      <c r="J39" s="18"/>
      <c r="K39" s="18"/>
      <c r="L39" s="18"/>
      <c r="M39" s="18"/>
      <c r="N39" s="18"/>
      <c r="O39" s="140"/>
      <c r="P39" s="16"/>
      <c r="Q39" s="16"/>
      <c r="R39" s="16"/>
      <c r="S39" s="16"/>
      <c r="T39" s="16"/>
      <c r="U39" s="16"/>
      <c r="V39" s="16"/>
      <c r="W39" s="16"/>
      <c r="X39" s="16"/>
      <c r="Y39" s="16"/>
    </row>
    <row r="40" spans="2:25" x14ac:dyDescent="0.25">
      <c r="B40" s="139"/>
      <c r="C40" s="18"/>
      <c r="D40" s="18"/>
      <c r="E40" s="18"/>
      <c r="F40" s="18"/>
      <c r="G40" s="18"/>
      <c r="H40" s="18"/>
      <c r="I40" s="18"/>
      <c r="J40" s="18"/>
      <c r="K40" s="18"/>
      <c r="L40" s="18"/>
      <c r="M40" s="18"/>
      <c r="N40" s="18"/>
      <c r="O40" s="140"/>
      <c r="P40" s="16"/>
      <c r="Q40" s="16"/>
      <c r="R40" s="16"/>
      <c r="S40" s="16"/>
      <c r="T40" s="16"/>
      <c r="U40" s="16"/>
      <c r="V40" s="16"/>
      <c r="W40" s="16"/>
      <c r="X40" s="16"/>
      <c r="Y40" s="16"/>
    </row>
    <row r="41" spans="2:25" x14ac:dyDescent="0.25">
      <c r="B41" s="139"/>
      <c r="C41" s="18"/>
      <c r="D41" s="18"/>
      <c r="E41" s="18"/>
      <c r="F41" s="18"/>
      <c r="G41" s="18"/>
      <c r="H41" s="18"/>
      <c r="I41" s="18"/>
      <c r="J41" s="18"/>
      <c r="K41" s="18"/>
      <c r="L41" s="18"/>
      <c r="M41" s="18"/>
      <c r="N41" s="18"/>
      <c r="O41" s="140"/>
      <c r="P41" s="16"/>
      <c r="Q41" s="16"/>
      <c r="R41" s="16"/>
      <c r="S41" s="16"/>
      <c r="T41" s="16"/>
      <c r="U41" s="16"/>
      <c r="V41" s="16"/>
      <c r="W41" s="16"/>
      <c r="X41" s="16"/>
      <c r="Y41" s="16"/>
    </row>
    <row r="42" spans="2:25" x14ac:dyDescent="0.25">
      <c r="B42" s="139"/>
      <c r="C42" s="18"/>
      <c r="D42" s="18"/>
      <c r="E42" s="18"/>
      <c r="F42" s="18"/>
      <c r="G42" s="18"/>
      <c r="H42" s="18"/>
      <c r="I42" s="18"/>
      <c r="J42" s="18"/>
      <c r="K42" s="18"/>
      <c r="L42" s="18"/>
      <c r="M42" s="18"/>
      <c r="N42" s="18"/>
      <c r="O42" s="140"/>
      <c r="P42" s="16"/>
      <c r="Q42" s="16"/>
      <c r="R42" s="16"/>
      <c r="S42" s="16"/>
      <c r="T42" s="16"/>
      <c r="U42" s="16"/>
      <c r="V42" s="16"/>
      <c r="W42" s="16"/>
      <c r="X42" s="16"/>
      <c r="Y42" s="16"/>
    </row>
    <row r="43" spans="2:25" x14ac:dyDescent="0.25">
      <c r="B43" s="139"/>
      <c r="C43" s="18"/>
      <c r="D43" s="18"/>
      <c r="E43" s="18"/>
      <c r="F43" s="18"/>
      <c r="G43" s="18"/>
      <c r="H43" s="18"/>
      <c r="I43" s="18"/>
      <c r="J43" s="18"/>
      <c r="K43" s="18"/>
      <c r="L43" s="18"/>
      <c r="M43" s="18"/>
      <c r="N43" s="18"/>
      <c r="O43" s="140"/>
      <c r="P43" s="16"/>
      <c r="Q43" s="16"/>
      <c r="R43" s="16"/>
      <c r="S43" s="16"/>
      <c r="T43" s="16"/>
      <c r="U43" s="16"/>
      <c r="V43" s="16"/>
      <c r="W43" s="16"/>
      <c r="X43" s="16"/>
      <c r="Y43" s="16"/>
    </row>
    <row r="44" spans="2:25" x14ac:dyDescent="0.25">
      <c r="B44" s="139"/>
      <c r="C44" s="18"/>
      <c r="D44" s="18"/>
      <c r="E44" s="18"/>
      <c r="F44" s="18"/>
      <c r="G44" s="18"/>
      <c r="H44" s="18"/>
      <c r="I44" s="18"/>
      <c r="J44" s="18"/>
      <c r="K44" s="18"/>
      <c r="L44" s="18"/>
      <c r="M44" s="18"/>
      <c r="N44" s="18"/>
      <c r="O44" s="140"/>
      <c r="P44" s="16"/>
      <c r="Q44" s="16"/>
      <c r="R44" s="16"/>
      <c r="S44" s="16"/>
      <c r="T44" s="16"/>
      <c r="U44" s="16"/>
      <c r="V44" s="16"/>
      <c r="W44" s="16"/>
      <c r="X44" s="16"/>
      <c r="Y44" s="16"/>
    </row>
    <row r="45" spans="2:25" x14ac:dyDescent="0.25">
      <c r="B45" s="139"/>
      <c r="C45" s="18"/>
      <c r="D45" s="18"/>
      <c r="E45" s="18"/>
      <c r="F45" s="18"/>
      <c r="G45" s="18"/>
      <c r="H45" s="18"/>
      <c r="I45" s="18"/>
      <c r="J45" s="18"/>
      <c r="K45" s="18"/>
      <c r="L45" s="18"/>
      <c r="M45" s="18"/>
      <c r="N45" s="18"/>
      <c r="O45" s="140"/>
      <c r="P45" s="16"/>
      <c r="Q45" s="16"/>
      <c r="R45" s="16"/>
      <c r="S45" s="16"/>
      <c r="T45" s="16"/>
      <c r="U45" s="16"/>
      <c r="V45" s="16"/>
      <c r="W45" s="16"/>
      <c r="X45" s="16"/>
      <c r="Y45" s="16"/>
    </row>
    <row r="46" spans="2:25" x14ac:dyDescent="0.25">
      <c r="B46" s="139"/>
      <c r="C46" s="18"/>
      <c r="D46" s="18"/>
      <c r="E46" s="18"/>
      <c r="F46" s="18"/>
      <c r="G46" s="18"/>
      <c r="H46" s="18"/>
      <c r="I46" s="18"/>
      <c r="J46" s="18"/>
      <c r="K46" s="18"/>
      <c r="L46" s="18"/>
      <c r="M46" s="18"/>
      <c r="N46" s="18"/>
      <c r="O46" s="140"/>
      <c r="P46" s="16"/>
      <c r="Q46" s="16"/>
      <c r="R46" s="16"/>
      <c r="S46" s="16"/>
      <c r="T46" s="16"/>
      <c r="U46" s="16"/>
      <c r="V46" s="16"/>
      <c r="W46" s="16"/>
      <c r="X46" s="16"/>
      <c r="Y46" s="16"/>
    </row>
    <row r="47" spans="2:25" x14ac:dyDescent="0.25">
      <c r="B47" s="139"/>
      <c r="C47" s="18"/>
      <c r="D47" s="18"/>
      <c r="E47" s="18"/>
      <c r="F47" s="18"/>
      <c r="G47" s="18"/>
      <c r="H47" s="18"/>
      <c r="I47" s="18"/>
      <c r="J47" s="18"/>
      <c r="K47" s="18"/>
      <c r="L47" s="18"/>
      <c r="M47" s="18"/>
      <c r="N47" s="18"/>
      <c r="O47" s="140"/>
      <c r="P47" s="16"/>
      <c r="Q47" s="16"/>
      <c r="R47" s="16"/>
      <c r="S47" s="16"/>
      <c r="T47" s="16"/>
      <c r="U47" s="16"/>
      <c r="V47" s="16"/>
      <c r="W47" s="16"/>
      <c r="X47" s="16"/>
      <c r="Y47" s="16"/>
    </row>
    <row r="48" spans="2:25" x14ac:dyDescent="0.25">
      <c r="B48" s="139"/>
      <c r="C48" s="18"/>
      <c r="D48" s="18"/>
      <c r="E48" s="18"/>
      <c r="F48" s="18"/>
      <c r="G48" s="18"/>
      <c r="H48" s="18"/>
      <c r="I48" s="18"/>
      <c r="J48" s="18"/>
      <c r="K48" s="18"/>
      <c r="L48" s="18"/>
      <c r="M48" s="18"/>
      <c r="N48" s="18"/>
      <c r="O48" s="140"/>
      <c r="P48" s="16"/>
      <c r="Q48" s="16"/>
      <c r="R48" s="16"/>
      <c r="S48" s="16"/>
      <c r="T48" s="16"/>
      <c r="U48" s="16"/>
      <c r="V48" s="16"/>
      <c r="W48" s="16"/>
      <c r="X48" s="16"/>
      <c r="Y48" s="16"/>
    </row>
    <row r="49" spans="1:25" x14ac:dyDescent="0.25">
      <c r="B49" s="139"/>
      <c r="C49" s="18"/>
      <c r="D49" s="18"/>
      <c r="E49" s="18"/>
      <c r="F49" s="18"/>
      <c r="G49" s="18"/>
      <c r="H49" s="18"/>
      <c r="I49" s="18"/>
      <c r="J49" s="18"/>
      <c r="K49" s="18"/>
      <c r="L49" s="18"/>
      <c r="M49" s="18"/>
      <c r="N49" s="18"/>
      <c r="O49" s="140"/>
      <c r="P49" s="16"/>
      <c r="Q49" s="16"/>
      <c r="R49" s="16"/>
      <c r="S49" s="16"/>
      <c r="T49" s="16"/>
      <c r="U49" s="16"/>
      <c r="V49" s="16"/>
      <c r="W49" s="16"/>
      <c r="X49" s="16"/>
      <c r="Y49" s="16"/>
    </row>
    <row r="50" spans="1:25" x14ac:dyDescent="0.25">
      <c r="B50" s="139"/>
      <c r="C50" s="18"/>
      <c r="D50" s="18"/>
      <c r="E50" s="18"/>
      <c r="F50" s="18"/>
      <c r="G50" s="18"/>
      <c r="H50" s="18"/>
      <c r="I50" s="18"/>
      <c r="J50" s="18"/>
      <c r="K50" s="18"/>
      <c r="L50" s="18"/>
      <c r="M50" s="18"/>
      <c r="N50" s="18"/>
      <c r="O50" s="140"/>
      <c r="P50" s="16"/>
      <c r="Q50" s="16"/>
      <c r="R50" s="16"/>
      <c r="S50" s="16"/>
      <c r="T50" s="16"/>
      <c r="U50" s="16"/>
      <c r="V50" s="16"/>
      <c r="W50" s="16"/>
      <c r="X50" s="16"/>
      <c r="Y50" s="16"/>
    </row>
    <row r="51" spans="1:25" x14ac:dyDescent="0.25">
      <c r="B51" s="139"/>
      <c r="C51" s="18"/>
      <c r="D51" s="18"/>
      <c r="E51" s="18"/>
      <c r="F51" s="18"/>
      <c r="G51" s="18"/>
      <c r="H51" s="18"/>
      <c r="I51" s="18"/>
      <c r="J51" s="18"/>
      <c r="K51" s="18"/>
      <c r="L51" s="18"/>
      <c r="M51" s="18"/>
      <c r="N51" s="18"/>
      <c r="O51" s="140"/>
      <c r="P51" s="16"/>
      <c r="Q51" s="16"/>
      <c r="R51" s="16"/>
      <c r="S51" s="16"/>
      <c r="T51" s="16"/>
      <c r="U51" s="16"/>
      <c r="V51" s="16"/>
      <c r="W51" s="16"/>
      <c r="X51" s="16"/>
      <c r="Y51" s="16"/>
    </row>
    <row r="52" spans="1:25" x14ac:dyDescent="0.25">
      <c r="B52" s="139"/>
      <c r="C52" s="18"/>
      <c r="D52" s="18"/>
      <c r="E52" s="18"/>
      <c r="F52" s="18"/>
      <c r="G52" s="18"/>
      <c r="H52" s="18"/>
      <c r="I52" s="18"/>
      <c r="J52" s="18"/>
      <c r="K52" s="18"/>
      <c r="L52" s="18"/>
      <c r="M52" s="18"/>
      <c r="N52" s="18"/>
      <c r="O52" s="140"/>
      <c r="P52" s="16"/>
      <c r="Q52" s="16"/>
      <c r="R52" s="16"/>
      <c r="S52" s="16"/>
      <c r="T52" s="16"/>
      <c r="U52" s="16"/>
      <c r="V52" s="16"/>
      <c r="W52" s="16"/>
      <c r="X52" s="16"/>
      <c r="Y52" s="16"/>
    </row>
    <row r="53" spans="1:25" ht="16.5" thickBot="1" x14ac:dyDescent="0.3">
      <c r="B53" s="141"/>
      <c r="C53" s="142"/>
      <c r="D53" s="142"/>
      <c r="E53" s="142"/>
      <c r="F53" s="142"/>
      <c r="G53" s="142"/>
      <c r="H53" s="142"/>
      <c r="I53" s="142"/>
      <c r="J53" s="142"/>
      <c r="K53" s="142"/>
      <c r="L53" s="142"/>
      <c r="M53" s="142"/>
      <c r="N53" s="142"/>
      <c r="O53" s="143"/>
      <c r="P53" s="16"/>
      <c r="Q53" s="16"/>
      <c r="R53" s="16"/>
      <c r="S53" s="16"/>
      <c r="T53" s="16"/>
      <c r="U53" s="16"/>
      <c r="V53" s="16"/>
      <c r="W53" s="16"/>
      <c r="X53" s="16"/>
      <c r="Y53" s="16"/>
    </row>
    <row r="54" spans="1:25" x14ac:dyDescent="0.25">
      <c r="B54" s="16"/>
      <c r="C54" s="16"/>
      <c r="D54" s="16"/>
      <c r="E54" s="16"/>
      <c r="F54" s="16"/>
      <c r="G54" s="16"/>
      <c r="H54" s="16"/>
      <c r="I54" s="16"/>
      <c r="J54" s="16"/>
      <c r="K54" s="16"/>
      <c r="L54" s="16"/>
      <c r="M54" s="16"/>
      <c r="N54" s="16"/>
      <c r="O54" s="16"/>
      <c r="P54" s="16"/>
      <c r="Q54" s="16"/>
      <c r="R54" s="16"/>
      <c r="S54" s="16"/>
      <c r="T54" s="16"/>
      <c r="U54" s="16"/>
      <c r="V54" s="16"/>
      <c r="W54" s="16"/>
      <c r="X54" s="16"/>
      <c r="Y54" s="16"/>
    </row>
    <row r="55" spans="1:25" s="6" customFormat="1" ht="20.25" customHeight="1" x14ac:dyDescent="0.3">
      <c r="A55" s="191" t="s">
        <v>80</v>
      </c>
      <c r="B55" s="192"/>
      <c r="C55" s="192"/>
      <c r="D55" s="192"/>
      <c r="E55" s="192"/>
      <c r="F55" s="53"/>
      <c r="G55" s="53"/>
      <c r="H55" s="53"/>
      <c r="I55" s="53"/>
      <c r="J55" s="193" t="s">
        <v>81</v>
      </c>
      <c r="K55" s="194"/>
      <c r="L55" s="194"/>
      <c r="M55" s="194"/>
      <c r="N55" s="211"/>
      <c r="O55" s="211"/>
      <c r="P55" s="211"/>
    </row>
    <row r="56" spans="1:25" s="6" customFormat="1" ht="17.25" x14ac:dyDescent="0.3">
      <c r="A56" s="41"/>
      <c r="B56" s="41"/>
      <c r="C56" s="41"/>
      <c r="D56" s="41"/>
      <c r="E56" s="256"/>
      <c r="F56" s="256"/>
      <c r="G56" s="256"/>
      <c r="H56" s="41"/>
      <c r="I56" s="41"/>
      <c r="J56" s="41"/>
      <c r="K56" s="41"/>
      <c r="L56" s="41"/>
      <c r="M56" s="41"/>
      <c r="N56" s="41"/>
      <c r="O56" s="41"/>
      <c r="P56" s="41"/>
    </row>
    <row r="57" spans="1:25" s="6" customFormat="1" ht="17.25" x14ac:dyDescent="0.3">
      <c r="A57" s="41"/>
      <c r="B57" s="41"/>
      <c r="C57" s="41"/>
      <c r="D57" s="41"/>
      <c r="E57" s="256"/>
      <c r="F57" s="256"/>
      <c r="G57" s="256"/>
      <c r="H57" s="41"/>
      <c r="I57" s="41"/>
      <c r="J57" s="41"/>
      <c r="K57" s="41"/>
      <c r="L57" s="41"/>
      <c r="M57" s="41"/>
      <c r="N57" s="41"/>
      <c r="O57" s="41"/>
      <c r="P57" s="41"/>
    </row>
    <row r="58" spans="1:25" s="6" customFormat="1" ht="17.25" x14ac:dyDescent="0.3">
      <c r="A58" s="41"/>
      <c r="B58" s="41"/>
      <c r="C58" s="41"/>
      <c r="D58" s="41"/>
      <c r="E58" s="41"/>
      <c r="F58" s="41"/>
      <c r="G58" s="41"/>
      <c r="H58" s="41"/>
      <c r="I58" s="41"/>
      <c r="J58" s="41"/>
      <c r="K58" s="41"/>
      <c r="L58" s="41"/>
      <c r="M58" s="41"/>
      <c r="N58" s="41"/>
      <c r="O58" s="41"/>
      <c r="P58" s="41"/>
    </row>
    <row r="59" spans="1:25"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row>
    <row r="60" spans="1:25"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5"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row>
    <row r="62" spans="1:25"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row>
    <row r="63" spans="1:25"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row>
    <row r="64" spans="1:25"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row>
    <row r="65" spans="2:25"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row>
    <row r="66" spans="2:25"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row>
    <row r="67" spans="2:25" x14ac:dyDescent="0.25">
      <c r="B67" s="16"/>
      <c r="C67" s="16"/>
      <c r="D67" s="16"/>
      <c r="E67" s="16"/>
      <c r="F67" s="16"/>
      <c r="G67" s="16"/>
      <c r="H67" s="16"/>
      <c r="I67" s="16"/>
      <c r="J67" s="16"/>
      <c r="K67" s="16"/>
      <c r="L67" s="16"/>
      <c r="M67" s="16"/>
      <c r="N67" s="16"/>
      <c r="O67" s="16"/>
      <c r="P67" s="16"/>
      <c r="Q67" s="16"/>
      <c r="R67" s="16"/>
      <c r="S67" s="16"/>
      <c r="T67" s="16"/>
      <c r="U67" s="16"/>
      <c r="V67" s="16"/>
      <c r="W67" s="16"/>
      <c r="X67" s="16"/>
      <c r="Y67" s="16"/>
    </row>
    <row r="68" spans="2:25" x14ac:dyDescent="0.25">
      <c r="B68" s="16"/>
      <c r="C68" s="16"/>
      <c r="D68" s="16"/>
      <c r="E68" s="16"/>
      <c r="F68" s="16"/>
      <c r="G68" s="16"/>
      <c r="H68" s="16"/>
      <c r="I68" s="16"/>
      <c r="J68" s="16"/>
      <c r="K68" s="16"/>
      <c r="L68" s="16"/>
      <c r="M68" s="16"/>
      <c r="N68" s="16"/>
      <c r="O68" s="16"/>
      <c r="P68" s="16"/>
      <c r="Q68" s="16"/>
      <c r="R68" s="16"/>
      <c r="S68" s="16"/>
      <c r="T68" s="16"/>
      <c r="U68" s="16"/>
      <c r="V68" s="16"/>
      <c r="W68" s="16"/>
      <c r="X68" s="16"/>
      <c r="Y68" s="16"/>
    </row>
    <row r="69" spans="2:25" x14ac:dyDescent="0.25">
      <c r="B69" s="16"/>
      <c r="C69" s="16"/>
      <c r="D69" s="16"/>
      <c r="E69" s="16"/>
      <c r="F69" s="16"/>
      <c r="G69" s="16"/>
      <c r="H69" s="16"/>
      <c r="I69" s="16"/>
      <c r="J69" s="16"/>
      <c r="K69" s="16"/>
      <c r="L69" s="16"/>
      <c r="M69" s="16"/>
      <c r="N69" s="16"/>
      <c r="O69" s="16"/>
      <c r="P69" s="16"/>
      <c r="Q69" s="16"/>
      <c r="R69" s="16"/>
      <c r="S69" s="16"/>
      <c r="T69" s="16"/>
      <c r="U69" s="16"/>
      <c r="V69" s="16"/>
      <c r="W69" s="16"/>
      <c r="X69" s="16"/>
      <c r="Y69" s="16"/>
    </row>
    <row r="70" spans="2:25" x14ac:dyDescent="0.25">
      <c r="B70" s="16"/>
      <c r="C70" s="16"/>
      <c r="D70" s="16"/>
      <c r="E70" s="16"/>
      <c r="F70" s="16"/>
      <c r="G70" s="16"/>
      <c r="H70" s="16"/>
      <c r="I70" s="16"/>
      <c r="J70" s="16"/>
      <c r="K70" s="16"/>
      <c r="L70" s="16"/>
      <c r="M70" s="16"/>
      <c r="N70" s="16"/>
      <c r="O70" s="16"/>
      <c r="P70" s="16"/>
      <c r="Q70" s="16"/>
      <c r="R70" s="16"/>
      <c r="S70" s="16"/>
      <c r="T70" s="16"/>
      <c r="U70" s="16"/>
      <c r="V70" s="16"/>
      <c r="W70" s="16"/>
      <c r="X70" s="16"/>
      <c r="Y70" s="16"/>
    </row>
    <row r="71" spans="2:25" x14ac:dyDescent="0.25">
      <c r="B71" s="16"/>
      <c r="C71" s="16"/>
      <c r="D71" s="16"/>
      <c r="E71" s="16"/>
      <c r="F71" s="16"/>
      <c r="G71" s="16"/>
      <c r="H71" s="16"/>
      <c r="I71" s="16"/>
      <c r="J71" s="16"/>
      <c r="K71" s="16"/>
      <c r="L71" s="16"/>
      <c r="M71" s="16"/>
      <c r="N71" s="16"/>
      <c r="O71" s="16"/>
      <c r="P71" s="16"/>
      <c r="Q71" s="16"/>
      <c r="R71" s="16"/>
      <c r="S71" s="16"/>
      <c r="T71" s="16"/>
      <c r="U71" s="16"/>
      <c r="V71" s="16"/>
      <c r="W71" s="16"/>
      <c r="X71" s="16"/>
      <c r="Y71" s="16"/>
    </row>
    <row r="72" spans="2:25" x14ac:dyDescent="0.25">
      <c r="B72" s="16"/>
      <c r="C72" s="16"/>
      <c r="D72" s="16"/>
      <c r="E72" s="16"/>
      <c r="F72" s="16"/>
      <c r="G72" s="16"/>
      <c r="H72" s="16"/>
      <c r="I72" s="16"/>
      <c r="J72" s="16"/>
      <c r="K72" s="16"/>
      <c r="L72" s="16"/>
      <c r="M72" s="16"/>
      <c r="N72" s="16"/>
      <c r="O72" s="16"/>
      <c r="P72" s="16"/>
      <c r="Q72" s="16"/>
      <c r="R72" s="16"/>
      <c r="S72" s="16"/>
      <c r="T72" s="16"/>
      <c r="U72" s="16"/>
      <c r="V72" s="16"/>
      <c r="W72" s="16"/>
      <c r="X72" s="16"/>
      <c r="Y72" s="16"/>
    </row>
    <row r="73" spans="2:25" x14ac:dyDescent="0.25">
      <c r="B73" s="16"/>
      <c r="C73" s="16"/>
      <c r="D73" s="16"/>
      <c r="E73" s="16"/>
      <c r="F73" s="16"/>
      <c r="G73" s="16"/>
      <c r="H73" s="16"/>
      <c r="I73" s="16"/>
      <c r="J73" s="16"/>
      <c r="K73" s="16"/>
      <c r="L73" s="16"/>
      <c r="M73" s="16"/>
      <c r="N73" s="16"/>
      <c r="O73" s="16"/>
      <c r="P73" s="16"/>
      <c r="Q73" s="16"/>
      <c r="R73" s="16"/>
      <c r="S73" s="16"/>
      <c r="T73" s="16"/>
      <c r="U73" s="16"/>
      <c r="V73" s="16"/>
      <c r="W73" s="16"/>
      <c r="X73" s="16"/>
      <c r="Y73" s="16"/>
    </row>
    <row r="74" spans="2:25" x14ac:dyDescent="0.25">
      <c r="B74" s="16"/>
      <c r="C74" s="16"/>
      <c r="D74" s="16"/>
      <c r="E74" s="16"/>
      <c r="F74" s="16"/>
      <c r="G74" s="16"/>
      <c r="H74" s="16"/>
      <c r="I74" s="16"/>
      <c r="J74" s="16"/>
      <c r="K74" s="16"/>
      <c r="L74" s="16"/>
      <c r="M74" s="16"/>
      <c r="N74" s="16"/>
      <c r="O74" s="16"/>
      <c r="P74" s="16"/>
      <c r="Q74" s="16"/>
      <c r="R74" s="16"/>
      <c r="S74" s="16"/>
      <c r="T74" s="16"/>
      <c r="U74" s="16"/>
      <c r="V74" s="16"/>
      <c r="W74" s="16"/>
      <c r="X74" s="16"/>
      <c r="Y74" s="16"/>
    </row>
    <row r="75" spans="2:25" x14ac:dyDescent="0.25">
      <c r="B75" s="16"/>
      <c r="C75" s="16"/>
      <c r="D75" s="16"/>
      <c r="E75" s="16"/>
      <c r="F75" s="16"/>
      <c r="G75" s="16"/>
      <c r="H75" s="16"/>
      <c r="I75" s="16"/>
      <c r="J75" s="16"/>
      <c r="K75" s="16"/>
      <c r="L75" s="16"/>
      <c r="M75" s="16"/>
      <c r="N75" s="16"/>
      <c r="O75" s="16"/>
      <c r="P75" s="16"/>
      <c r="Q75" s="16"/>
      <c r="R75" s="16"/>
      <c r="S75" s="16"/>
      <c r="T75" s="16"/>
      <c r="U75" s="16"/>
      <c r="V75" s="16"/>
      <c r="W75" s="16"/>
      <c r="X75" s="16"/>
      <c r="Y75" s="16"/>
    </row>
    <row r="76" spans="2:25" x14ac:dyDescent="0.25">
      <c r="B76" s="16"/>
      <c r="C76" s="16"/>
      <c r="D76" s="16"/>
      <c r="E76" s="16"/>
      <c r="F76" s="16"/>
      <c r="G76" s="16"/>
      <c r="H76" s="16"/>
      <c r="I76" s="16"/>
      <c r="J76" s="16"/>
      <c r="K76" s="16"/>
      <c r="L76" s="16"/>
      <c r="M76" s="16"/>
      <c r="N76" s="16"/>
      <c r="O76" s="16"/>
      <c r="P76" s="16"/>
      <c r="Q76" s="16"/>
      <c r="R76" s="16"/>
      <c r="S76" s="16"/>
      <c r="T76" s="16"/>
      <c r="U76" s="16"/>
      <c r="V76" s="16"/>
      <c r="W76" s="16"/>
      <c r="X76" s="16"/>
      <c r="Y76" s="16"/>
    </row>
    <row r="77" spans="2:25" x14ac:dyDescent="0.25">
      <c r="B77" s="16"/>
      <c r="C77" s="16"/>
      <c r="D77" s="16"/>
      <c r="E77" s="16"/>
      <c r="F77" s="16"/>
      <c r="G77" s="16"/>
      <c r="H77" s="16"/>
      <c r="I77" s="16"/>
      <c r="J77" s="16"/>
      <c r="K77" s="16"/>
      <c r="L77" s="16"/>
      <c r="M77" s="16"/>
      <c r="N77" s="16"/>
      <c r="O77" s="16"/>
      <c r="P77" s="16"/>
      <c r="Q77" s="16"/>
      <c r="R77" s="16"/>
      <c r="S77" s="16"/>
      <c r="T77" s="16"/>
      <c r="U77" s="16"/>
      <c r="V77" s="16"/>
      <c r="W77" s="16"/>
      <c r="X77" s="16"/>
      <c r="Y77" s="16"/>
    </row>
  </sheetData>
  <sheetProtection sheet="1" objects="1" scenarios="1"/>
  <mergeCells count="7">
    <mergeCell ref="B1:M1"/>
    <mergeCell ref="D22:N22"/>
    <mergeCell ref="A55:E55"/>
    <mergeCell ref="E56:E57"/>
    <mergeCell ref="F56:F57"/>
    <mergeCell ref="G56:G57"/>
    <mergeCell ref="J55:P55"/>
  </mergeCells>
  <pageMargins left="0.70866141732283472" right="0.70866141732283472" top="0.74803149606299213" bottom="0.74803149606299213" header="0.31496062992125984" footer="0.31496062992125984"/>
  <pageSetup paperSize="9"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95120-2187-FF43-B7A4-CA00F299A945}">
  <sheetPr>
    <pageSetUpPr fitToPage="1"/>
  </sheetPr>
  <dimension ref="A1:AN217"/>
  <sheetViews>
    <sheetView tabSelected="1" topLeftCell="A19" zoomScaleNormal="100" workbookViewId="0">
      <selection activeCell="D34" sqref="D34:G34"/>
    </sheetView>
  </sheetViews>
  <sheetFormatPr defaultColWidth="11" defaultRowHeight="17.25" x14ac:dyDescent="0.3"/>
  <cols>
    <col min="1" max="1" width="10.875" style="43"/>
    <col min="2" max="2" width="4.375" style="44" customWidth="1"/>
    <col min="3" max="3" width="3.625" style="44" bestFit="1" customWidth="1"/>
    <col min="4" max="4" width="29.125" style="44" bestFit="1" customWidth="1"/>
    <col min="5" max="5" width="21.125" style="44" customWidth="1"/>
    <col min="6" max="6" width="21.375" style="44" customWidth="1"/>
    <col min="7" max="7" width="21" style="44" customWidth="1"/>
    <col min="8" max="8" width="18.125" style="44" customWidth="1"/>
    <col min="9" max="13" width="11" style="44"/>
    <col min="14" max="40" width="10.875" style="43"/>
    <col min="41" max="16384" width="11" style="44"/>
  </cols>
  <sheetData>
    <row r="1" spans="2:17" ht="81" customHeight="1" thickBot="1" x14ac:dyDescent="0.35">
      <c r="B1" s="212" t="s">
        <v>82</v>
      </c>
      <c r="C1" s="248"/>
      <c r="D1" s="248"/>
      <c r="E1" s="248"/>
      <c r="F1" s="248"/>
      <c r="G1" s="248"/>
      <c r="H1" s="248"/>
      <c r="I1" s="248"/>
      <c r="J1" s="248"/>
      <c r="K1" s="248"/>
      <c r="L1" s="248"/>
      <c r="M1" s="248"/>
    </row>
    <row r="2" spans="2:17" ht="18" customHeight="1" x14ac:dyDescent="0.3">
      <c r="B2" s="144"/>
      <c r="C2" s="145"/>
      <c r="D2" s="145"/>
      <c r="E2" s="145"/>
      <c r="F2" s="145"/>
      <c r="G2" s="145"/>
      <c r="H2" s="146"/>
      <c r="I2" s="272" t="s">
        <v>77</v>
      </c>
      <c r="J2" s="273"/>
      <c r="K2" s="273"/>
      <c r="L2" s="273"/>
      <c r="M2" s="274"/>
    </row>
    <row r="3" spans="2:17" ht="18.75" x14ac:dyDescent="0.3">
      <c r="B3" s="157"/>
      <c r="C3" s="45"/>
      <c r="D3" s="261" t="s">
        <v>54</v>
      </c>
      <c r="E3" s="261"/>
      <c r="F3" s="261"/>
      <c r="G3" s="261"/>
      <c r="H3" s="148"/>
      <c r="I3" s="275"/>
      <c r="J3" s="276"/>
      <c r="K3" s="276"/>
      <c r="L3" s="276"/>
      <c r="M3" s="277"/>
    </row>
    <row r="4" spans="2:17" ht="18.75" x14ac:dyDescent="0.3">
      <c r="B4" s="157"/>
      <c r="C4" s="45"/>
      <c r="D4" s="181"/>
      <c r="E4" s="181"/>
      <c r="F4" s="181"/>
      <c r="G4" s="181"/>
      <c r="H4" s="148"/>
      <c r="I4" s="275"/>
      <c r="J4" s="276"/>
      <c r="K4" s="276"/>
      <c r="L4" s="276"/>
      <c r="M4" s="277"/>
    </row>
    <row r="5" spans="2:17" ht="18" customHeight="1" x14ac:dyDescent="0.3">
      <c r="B5" s="157"/>
      <c r="C5" s="45"/>
      <c r="D5" s="52"/>
      <c r="E5" s="262" t="s">
        <v>46</v>
      </c>
      <c r="F5" s="262"/>
      <c r="G5" s="262"/>
      <c r="H5" s="148"/>
      <c r="I5" s="275"/>
      <c r="J5" s="276"/>
      <c r="K5" s="276"/>
      <c r="L5" s="276"/>
      <c r="M5" s="277"/>
    </row>
    <row r="6" spans="2:17" ht="18" customHeight="1" x14ac:dyDescent="0.3">
      <c r="B6" s="157"/>
      <c r="C6" s="45"/>
      <c r="D6" s="52"/>
      <c r="E6" s="149" t="s">
        <v>24</v>
      </c>
      <c r="F6" s="149" t="s">
        <v>50</v>
      </c>
      <c r="G6" s="149" t="s">
        <v>25</v>
      </c>
      <c r="H6" s="148"/>
      <c r="I6" s="275"/>
      <c r="J6" s="276"/>
      <c r="K6" s="276"/>
      <c r="L6" s="276"/>
      <c r="M6" s="277"/>
    </row>
    <row r="7" spans="2:17" ht="18" customHeight="1" x14ac:dyDescent="0.3">
      <c r="B7" s="157"/>
      <c r="C7" s="45"/>
      <c r="D7" s="150">
        <v>2021</v>
      </c>
      <c r="E7" s="151">
        <f>E38</f>
        <v>409091</v>
      </c>
      <c r="F7" s="152">
        <f t="shared" ref="F7:F13" si="0">E7/$E$14</f>
        <v>6.8181833040633529E-3</v>
      </c>
      <c r="G7" s="151">
        <f>G38</f>
        <v>409091</v>
      </c>
      <c r="H7" s="172"/>
      <c r="I7" s="275"/>
      <c r="J7" s="276"/>
      <c r="K7" s="276"/>
      <c r="L7" s="276"/>
      <c r="M7" s="277"/>
    </row>
    <row r="8" spans="2:17" ht="18" customHeight="1" x14ac:dyDescent="0.3">
      <c r="B8" s="157"/>
      <c r="C8" s="45"/>
      <c r="D8" s="150">
        <v>2022</v>
      </c>
      <c r="E8" s="151">
        <f t="shared" ref="E8:E13" si="1">E39-E38</f>
        <v>818181.83333333349</v>
      </c>
      <c r="F8" s="152">
        <f t="shared" si="0"/>
        <v>1.3636363830348943E-2</v>
      </c>
      <c r="G8" s="151">
        <f t="shared" ref="G8:G13" si="2">G39-G38</f>
        <v>818182</v>
      </c>
      <c r="H8" s="148"/>
      <c r="I8" s="275"/>
      <c r="J8" s="276"/>
      <c r="K8" s="276"/>
      <c r="L8" s="276"/>
      <c r="M8" s="277"/>
    </row>
    <row r="9" spans="2:17" ht="18" customHeight="1" x14ac:dyDescent="0.3">
      <c r="B9" s="157"/>
      <c r="C9" s="45"/>
      <c r="D9" s="150">
        <v>2023</v>
      </c>
      <c r="E9" s="151">
        <f t="shared" si="1"/>
        <v>9632727.2878787909</v>
      </c>
      <c r="F9" s="152">
        <f t="shared" si="0"/>
        <v>0.16054545410876953</v>
      </c>
      <c r="G9" s="151">
        <f t="shared" si="2"/>
        <v>8672727.287878789</v>
      </c>
      <c r="H9" s="148"/>
      <c r="I9" s="275"/>
      <c r="J9" s="276"/>
      <c r="K9" s="276"/>
      <c r="L9" s="276"/>
      <c r="M9" s="277"/>
      <c r="Q9" s="46"/>
    </row>
    <row r="10" spans="2:17" ht="18" customHeight="1" x14ac:dyDescent="0.3">
      <c r="B10" s="157"/>
      <c r="C10" s="45"/>
      <c r="D10" s="150">
        <v>2024</v>
      </c>
      <c r="E10" s="151">
        <f t="shared" si="1"/>
        <v>14040000.015151516</v>
      </c>
      <c r="F10" s="152">
        <f t="shared" si="0"/>
        <v>0.23399999924797976</v>
      </c>
      <c r="G10" s="151">
        <f t="shared" si="2"/>
        <v>12600000.015151519</v>
      </c>
      <c r="H10" s="148"/>
      <c r="I10" s="275"/>
      <c r="J10" s="276"/>
      <c r="K10" s="276"/>
      <c r="L10" s="276"/>
      <c r="M10" s="277"/>
    </row>
    <row r="11" spans="2:17" ht="18" customHeight="1" x14ac:dyDescent="0.3">
      <c r="B11" s="157"/>
      <c r="C11" s="45"/>
      <c r="D11" s="150">
        <v>2025</v>
      </c>
      <c r="E11" s="151">
        <f t="shared" si="1"/>
        <v>14040000.015151523</v>
      </c>
      <c r="F11" s="152">
        <f t="shared" si="0"/>
        <v>0.23399999924797987</v>
      </c>
      <c r="G11" s="151">
        <f t="shared" si="2"/>
        <v>12600000.015151512</v>
      </c>
      <c r="H11" s="148"/>
      <c r="I11" s="275"/>
      <c r="J11" s="276"/>
      <c r="K11" s="276"/>
      <c r="L11" s="276"/>
      <c r="M11" s="277"/>
    </row>
    <row r="12" spans="2:17" ht="18" customHeight="1" x14ac:dyDescent="0.3">
      <c r="B12" s="157"/>
      <c r="C12" s="45"/>
      <c r="D12" s="150">
        <v>2026</v>
      </c>
      <c r="E12" s="151">
        <f t="shared" si="1"/>
        <v>16243636.378787875</v>
      </c>
      <c r="F12" s="152">
        <f t="shared" si="0"/>
        <v>0.27072727181758482</v>
      </c>
      <c r="G12" s="151">
        <f t="shared" si="2"/>
        <v>14563636.378787883</v>
      </c>
      <c r="H12" s="148"/>
      <c r="I12" s="275"/>
      <c r="J12" s="276"/>
      <c r="K12" s="276"/>
      <c r="L12" s="276"/>
      <c r="M12" s="277"/>
    </row>
    <row r="13" spans="2:17" ht="18" customHeight="1" x14ac:dyDescent="0.3">
      <c r="B13" s="157"/>
      <c r="C13" s="45"/>
      <c r="D13" s="150">
        <v>2027</v>
      </c>
      <c r="E13" s="151">
        <f t="shared" si="1"/>
        <v>4816363.727272734</v>
      </c>
      <c r="F13" s="152">
        <f t="shared" si="0"/>
        <v>8.0272728443273739E-2</v>
      </c>
      <c r="G13" s="151">
        <f t="shared" si="2"/>
        <v>4336363.727272734</v>
      </c>
      <c r="H13" s="148"/>
      <c r="I13" s="275"/>
      <c r="J13" s="276"/>
      <c r="K13" s="276"/>
      <c r="L13" s="276"/>
      <c r="M13" s="277"/>
    </row>
    <row r="14" spans="2:17" ht="18" customHeight="1" x14ac:dyDescent="0.3">
      <c r="B14" s="157"/>
      <c r="C14" s="45"/>
      <c r="D14" s="47" t="s">
        <v>42</v>
      </c>
      <c r="E14" s="173">
        <f>SUM(E7:E13)</f>
        <v>60000000.257575773</v>
      </c>
      <c r="F14" s="48"/>
      <c r="G14" s="173">
        <f>SUM(G7:G13)</f>
        <v>54000000.424242437</v>
      </c>
      <c r="H14" s="148"/>
      <c r="I14" s="275"/>
      <c r="J14" s="276"/>
      <c r="K14" s="276"/>
      <c r="L14" s="276"/>
      <c r="M14" s="277"/>
    </row>
    <row r="15" spans="2:17" ht="18" customHeight="1" thickBot="1" x14ac:dyDescent="0.35">
      <c r="B15" s="161"/>
      <c r="C15" s="162"/>
      <c r="D15" s="162"/>
      <c r="E15" s="162"/>
      <c r="F15" s="162"/>
      <c r="G15" s="162"/>
      <c r="H15" s="155"/>
      <c r="I15" s="278"/>
      <c r="J15" s="279"/>
      <c r="K15" s="279"/>
      <c r="L15" s="279"/>
      <c r="M15" s="280"/>
    </row>
    <row r="16" spans="2:17" ht="17.100000000000001" customHeight="1" x14ac:dyDescent="0.3">
      <c r="B16" s="144"/>
      <c r="C16" s="145"/>
      <c r="D16" s="156"/>
      <c r="E16" s="145"/>
      <c r="F16" s="145"/>
      <c r="G16" s="145"/>
      <c r="H16" s="146"/>
      <c r="I16" s="272" t="s">
        <v>55</v>
      </c>
      <c r="J16" s="273"/>
      <c r="K16" s="273"/>
      <c r="L16" s="273"/>
      <c r="M16" s="274"/>
    </row>
    <row r="17" spans="2:13" ht="18.75" x14ac:dyDescent="0.3">
      <c r="B17" s="157"/>
      <c r="C17" s="49" t="s">
        <v>85</v>
      </c>
      <c r="D17" s="50"/>
      <c r="E17" s="50"/>
      <c r="F17" s="50"/>
      <c r="G17" s="45"/>
      <c r="H17" s="148"/>
      <c r="I17" s="275"/>
      <c r="J17" s="276"/>
      <c r="K17" s="276"/>
      <c r="L17" s="276"/>
      <c r="M17" s="277"/>
    </row>
    <row r="18" spans="2:13" ht="18.75" x14ac:dyDescent="0.3">
      <c r="B18" s="157"/>
      <c r="C18" s="49"/>
      <c r="D18" s="50"/>
      <c r="E18" s="50"/>
      <c r="F18" s="50"/>
      <c r="G18" s="45"/>
      <c r="H18" s="148"/>
      <c r="I18" s="275"/>
      <c r="J18" s="276"/>
      <c r="K18" s="276"/>
      <c r="L18" s="276"/>
      <c r="M18" s="277"/>
    </row>
    <row r="19" spans="2:13" ht="18" customHeight="1" thickBot="1" x14ac:dyDescent="0.35">
      <c r="B19" s="157"/>
      <c r="C19" s="45"/>
      <c r="D19" s="45"/>
      <c r="E19" s="149" t="s">
        <v>40</v>
      </c>
      <c r="F19" s="149" t="s">
        <v>24</v>
      </c>
      <c r="G19" s="149" t="s">
        <v>25</v>
      </c>
      <c r="H19" s="148"/>
      <c r="I19" s="275"/>
      <c r="J19" s="276"/>
      <c r="K19" s="276"/>
      <c r="L19" s="276"/>
      <c r="M19" s="277"/>
    </row>
    <row r="20" spans="2:13" ht="23.1" customHeight="1" thickTop="1" x14ac:dyDescent="0.3">
      <c r="B20" s="157"/>
      <c r="C20" s="258" t="s">
        <v>34</v>
      </c>
      <c r="D20" s="163" t="s">
        <v>96</v>
      </c>
      <c r="E20" s="164">
        <f>'INPUT - Parameters'!E42</f>
        <v>45108</v>
      </c>
      <c r="F20" s="165">
        <f>'INPUT - Parameters'!D30*'INPUT - Parameters'!$E$22</f>
        <v>8814545.4545454569</v>
      </c>
      <c r="G20" s="166">
        <f>'INPUT - Parameters'!D30*'INPUT - Parameters'!$F$22</f>
        <v>7854545.4545454551</v>
      </c>
      <c r="H20" s="148"/>
      <c r="I20" s="275"/>
      <c r="J20" s="276"/>
      <c r="K20" s="276"/>
      <c r="L20" s="276"/>
      <c r="M20" s="277"/>
    </row>
    <row r="21" spans="2:13" ht="23.1" customHeight="1" x14ac:dyDescent="0.3">
      <c r="B21" s="157"/>
      <c r="C21" s="259"/>
      <c r="D21" s="158" t="s">
        <v>61</v>
      </c>
      <c r="E21" s="159">
        <f>'INPUT - Parameters'!E45</f>
        <v>45536</v>
      </c>
      <c r="F21" s="160">
        <f>'INPUT - Parameters'!D31*'INPUT - Parameters'!$E$22</f>
        <v>4407272.7272727285</v>
      </c>
      <c r="G21" s="167">
        <f>'INPUT - Parameters'!D31*'INPUT - Parameters'!$F$22</f>
        <v>3927272.7272727275</v>
      </c>
      <c r="H21" s="148"/>
      <c r="I21" s="275"/>
      <c r="J21" s="276"/>
      <c r="K21" s="276"/>
      <c r="L21" s="276"/>
      <c r="M21" s="277"/>
    </row>
    <row r="22" spans="2:13" ht="23.1" customHeight="1" x14ac:dyDescent="0.3">
      <c r="B22" s="157"/>
      <c r="C22" s="259"/>
      <c r="D22" s="158" t="s">
        <v>62</v>
      </c>
      <c r="E22" s="159">
        <f>'INPUT - Parameters'!E48</f>
        <v>45809</v>
      </c>
      <c r="F22" s="160">
        <f>'INPUT - Parameters'!D32*'INPUT - Parameters'!$E$22</f>
        <v>4407272.7272727285</v>
      </c>
      <c r="G22" s="167">
        <f>'INPUT - Parameters'!D32*'INPUT - Parameters'!$F$22</f>
        <v>3927272.7272727275</v>
      </c>
      <c r="H22" s="148"/>
      <c r="I22" s="275"/>
      <c r="J22" s="276"/>
      <c r="K22" s="276"/>
      <c r="L22" s="276"/>
      <c r="M22" s="277"/>
    </row>
    <row r="23" spans="2:13" ht="23.1" customHeight="1" thickBot="1" x14ac:dyDescent="0.35">
      <c r="B23" s="157"/>
      <c r="C23" s="260"/>
      <c r="D23" s="168" t="s">
        <v>63</v>
      </c>
      <c r="E23" s="169">
        <f>'INPUT - Parameters'!E51</f>
        <v>46082</v>
      </c>
      <c r="F23" s="170">
        <f>'INPUT - Parameters'!D33*'INPUT - Parameters'!$E$22</f>
        <v>4407272.7272727285</v>
      </c>
      <c r="G23" s="171">
        <f>'INPUT - Parameters'!D33*'INPUT - Parameters'!$F$22</f>
        <v>3927272.7272727275</v>
      </c>
      <c r="H23" s="148"/>
      <c r="I23" s="275"/>
      <c r="J23" s="276"/>
      <c r="K23" s="276"/>
      <c r="L23" s="276"/>
      <c r="M23" s="277"/>
    </row>
    <row r="24" spans="2:13" ht="23.1" customHeight="1" thickTop="1" x14ac:dyDescent="0.3">
      <c r="B24" s="157"/>
      <c r="C24" s="258" t="s">
        <v>35</v>
      </c>
      <c r="D24" s="163" t="s">
        <v>96</v>
      </c>
      <c r="E24" s="164">
        <f>EDATE('TABLES 1-3 Payments to projects'!E20,MONTH('INPUT - Parameters'!$G$23-'INPUT - Parameters'!$G$22))</f>
        <v>45413</v>
      </c>
      <c r="F24" s="165">
        <f>'INPUT - Parameters'!$E$23*'INPUT - Parameters'!D30</f>
        <v>8814545.4545454569</v>
      </c>
      <c r="G24" s="166">
        <f>'INPUT - Parameters'!$F$23*'INPUT - Parameters'!D30</f>
        <v>7854545.4545454551</v>
      </c>
      <c r="H24" s="148"/>
      <c r="I24" s="275"/>
      <c r="J24" s="276"/>
      <c r="K24" s="276"/>
      <c r="L24" s="276"/>
      <c r="M24" s="277"/>
    </row>
    <row r="25" spans="2:13" ht="23.1" customHeight="1" x14ac:dyDescent="0.3">
      <c r="B25" s="157"/>
      <c r="C25" s="259"/>
      <c r="D25" s="158" t="s">
        <v>61</v>
      </c>
      <c r="E25" s="159">
        <f>EDATE('TABLES 1-3 Payments to projects'!E21,MONTH('INPUT - Parameters'!$G$23-'INPUT - Parameters'!$G$22))</f>
        <v>45839</v>
      </c>
      <c r="F25" s="160">
        <f>'INPUT - Parameters'!$E$23*'INPUT - Parameters'!D31</f>
        <v>4407272.7272727285</v>
      </c>
      <c r="G25" s="167">
        <f>'INPUT - Parameters'!$F$23*'INPUT - Parameters'!D31</f>
        <v>3927272.7272727275</v>
      </c>
      <c r="H25" s="148"/>
      <c r="I25" s="275"/>
      <c r="J25" s="276"/>
      <c r="K25" s="276"/>
      <c r="L25" s="276"/>
      <c r="M25" s="277"/>
    </row>
    <row r="26" spans="2:13" ht="23.1" customHeight="1" x14ac:dyDescent="0.3">
      <c r="B26" s="157"/>
      <c r="C26" s="259"/>
      <c r="D26" s="158" t="s">
        <v>62</v>
      </c>
      <c r="E26" s="159">
        <f>EDATE('TABLES 1-3 Payments to projects'!E22,MONTH('INPUT - Parameters'!$G$23-'INPUT - Parameters'!$G$22))</f>
        <v>46113</v>
      </c>
      <c r="F26" s="160">
        <f>'INPUT - Parameters'!$E$23*'INPUT - Parameters'!D32</f>
        <v>4407272.7272727285</v>
      </c>
      <c r="G26" s="167">
        <f>'INPUT - Parameters'!$F$23*'INPUT - Parameters'!D32</f>
        <v>3927272.7272727275</v>
      </c>
      <c r="H26" s="148"/>
      <c r="I26" s="275"/>
      <c r="J26" s="276"/>
      <c r="K26" s="276"/>
      <c r="L26" s="276"/>
      <c r="M26" s="277"/>
    </row>
    <row r="27" spans="2:13" ht="23.1" customHeight="1" thickBot="1" x14ac:dyDescent="0.35">
      <c r="B27" s="157"/>
      <c r="C27" s="260"/>
      <c r="D27" s="168" t="s">
        <v>63</v>
      </c>
      <c r="E27" s="169">
        <f>EDATE('TABLES 1-3 Payments to projects'!E23,MONTH('INPUT - Parameters'!$G$23-'INPUT - Parameters'!$G$22))</f>
        <v>46388</v>
      </c>
      <c r="F27" s="170">
        <f>'INPUT - Parameters'!$E$23*'INPUT - Parameters'!D33</f>
        <v>4407272.7272727285</v>
      </c>
      <c r="G27" s="171">
        <f>'INPUT - Parameters'!$F$23*'INPUT - Parameters'!D33</f>
        <v>3927272.7272727275</v>
      </c>
      <c r="H27" s="148"/>
      <c r="I27" s="275"/>
      <c r="J27" s="276"/>
      <c r="K27" s="276"/>
      <c r="L27" s="276"/>
      <c r="M27" s="277"/>
    </row>
    <row r="28" spans="2:13" ht="23.1" customHeight="1" thickTop="1" x14ac:dyDescent="0.3">
      <c r="B28" s="157"/>
      <c r="C28" s="258" t="s">
        <v>36</v>
      </c>
      <c r="D28" s="163" t="s">
        <v>96</v>
      </c>
      <c r="E28" s="164">
        <f>IF(ISERROR(EDATE('TABLES 1-3 Payments to projects'!E24,MONTH('INPUT - Parameters'!$G$24-'INPUT - Parameters'!$G$23))),"---",EDATE('TABLES 1-3 Payments to projects'!E24,MONTH('INPUT - Parameters'!$G$24-'INPUT - Parameters'!$G$23)))</f>
        <v>45748</v>
      </c>
      <c r="F28" s="165">
        <f>'INPUT - Parameters'!D30*'INPUT - Parameters'!$E$24</f>
        <v>4407272.7272727285</v>
      </c>
      <c r="G28" s="166">
        <f>'INPUT - Parameters'!D30*'INPUT - Parameters'!$F$24</f>
        <v>3927272.7272727275</v>
      </c>
      <c r="H28" s="148"/>
      <c r="I28" s="275"/>
      <c r="J28" s="276"/>
      <c r="K28" s="276"/>
      <c r="L28" s="276"/>
      <c r="M28" s="277"/>
    </row>
    <row r="29" spans="2:13" ht="23.1" customHeight="1" x14ac:dyDescent="0.3">
      <c r="B29" s="157"/>
      <c r="C29" s="259"/>
      <c r="D29" s="158" t="s">
        <v>61</v>
      </c>
      <c r="E29" s="159">
        <f>IF(ISERROR(EDATE('TABLES 1-3 Payments to projects'!E25,MONTH('INPUT - Parameters'!$G$24-'INPUT - Parameters'!$G$23))),"---",EDATE('TABLES 1-3 Payments to projects'!E25,MONTH('INPUT - Parameters'!$G$24-'INPUT - Parameters'!$G$23)))</f>
        <v>46174</v>
      </c>
      <c r="F29" s="160">
        <f>'INPUT - Parameters'!D31*'INPUT - Parameters'!$E$24</f>
        <v>2203636.3636363642</v>
      </c>
      <c r="G29" s="167">
        <f>'INPUT - Parameters'!D31*'INPUT - Parameters'!$F$24</f>
        <v>1963636.3636363638</v>
      </c>
      <c r="H29" s="148"/>
      <c r="I29" s="275"/>
      <c r="J29" s="276"/>
      <c r="K29" s="276"/>
      <c r="L29" s="276"/>
      <c r="M29" s="277"/>
    </row>
    <row r="30" spans="2:13" ht="23.1" customHeight="1" x14ac:dyDescent="0.3">
      <c r="B30" s="157"/>
      <c r="C30" s="259"/>
      <c r="D30" s="158" t="s">
        <v>62</v>
      </c>
      <c r="E30" s="159">
        <f>IF(ISERROR(EDATE('TABLES 1-3 Payments to projects'!E26,MONTH('INPUT - Parameters'!$G$24-'INPUT - Parameters'!$G$23))),"---",EDATE('TABLES 1-3 Payments to projects'!E26,MONTH('INPUT - Parameters'!$G$24-'INPUT - Parameters'!$G$23)))</f>
        <v>46447</v>
      </c>
      <c r="F30" s="160">
        <f>'INPUT - Parameters'!D32*'INPUT - Parameters'!$E$24</f>
        <v>2203636.3636363642</v>
      </c>
      <c r="G30" s="167">
        <f>'INPUT - Parameters'!D32*'INPUT - Parameters'!$F$24</f>
        <v>1963636.3636363638</v>
      </c>
      <c r="H30" s="148"/>
      <c r="I30" s="275"/>
      <c r="J30" s="276"/>
      <c r="K30" s="276"/>
      <c r="L30" s="276"/>
      <c r="M30" s="277"/>
    </row>
    <row r="31" spans="2:13" ht="23.1" customHeight="1" thickBot="1" x14ac:dyDescent="0.35">
      <c r="B31" s="157"/>
      <c r="C31" s="260"/>
      <c r="D31" s="168" t="s">
        <v>63</v>
      </c>
      <c r="E31" s="169">
        <f>IF(ISERROR(EDATE('TABLES 1-3 Payments to projects'!E27,MONTH('INPUT - Parameters'!$G$24-'INPUT - Parameters'!$G$23))),"---",EDATE('TABLES 1-3 Payments to projects'!E27,MONTH('INPUT - Parameters'!$G$24-'INPUT - Parameters'!$G$23)))</f>
        <v>46722</v>
      </c>
      <c r="F31" s="170">
        <f>'INPUT - Parameters'!D33*'INPUT - Parameters'!$E$24</f>
        <v>2203636.3636363642</v>
      </c>
      <c r="G31" s="171">
        <f>'INPUT - Parameters'!D33*'INPUT - Parameters'!$F$24</f>
        <v>1963636.3636363638</v>
      </c>
      <c r="H31" s="148"/>
      <c r="I31" s="275"/>
      <c r="J31" s="276"/>
      <c r="K31" s="276"/>
      <c r="L31" s="276"/>
      <c r="M31" s="277"/>
    </row>
    <row r="32" spans="2:13" ht="18.75" thickTop="1" thickBot="1" x14ac:dyDescent="0.35">
      <c r="B32" s="161"/>
      <c r="C32" s="162"/>
      <c r="D32" s="162"/>
      <c r="E32" s="162"/>
      <c r="F32" s="162"/>
      <c r="G32" s="162"/>
      <c r="H32" s="155"/>
      <c r="I32" s="278"/>
      <c r="J32" s="279"/>
      <c r="K32" s="279"/>
      <c r="L32" s="279"/>
      <c r="M32" s="280"/>
    </row>
    <row r="33" spans="1:15" ht="18" customHeight="1" x14ac:dyDescent="0.3">
      <c r="B33" s="144"/>
      <c r="C33" s="145"/>
      <c r="D33" s="145"/>
      <c r="E33" s="145"/>
      <c r="F33" s="145"/>
      <c r="G33" s="145"/>
      <c r="H33" s="146"/>
      <c r="I33" s="263" t="s">
        <v>78</v>
      </c>
      <c r="J33" s="264"/>
      <c r="K33" s="264"/>
      <c r="L33" s="264"/>
      <c r="M33" s="265"/>
    </row>
    <row r="34" spans="1:15" ht="18.75" x14ac:dyDescent="0.3">
      <c r="B34" s="147"/>
      <c r="C34" s="52"/>
      <c r="D34" s="261" t="s">
        <v>86</v>
      </c>
      <c r="E34" s="261"/>
      <c r="F34" s="261"/>
      <c r="G34" s="261"/>
      <c r="H34" s="148"/>
      <c r="I34" s="266"/>
      <c r="J34" s="267"/>
      <c r="K34" s="267"/>
      <c r="L34" s="267"/>
      <c r="M34" s="268"/>
    </row>
    <row r="35" spans="1:15" ht="18.75" x14ac:dyDescent="0.3">
      <c r="B35" s="147"/>
      <c r="C35" s="52"/>
      <c r="D35" s="181"/>
      <c r="E35" s="181"/>
      <c r="F35" s="181"/>
      <c r="G35" s="181"/>
      <c r="H35" s="148"/>
      <c r="I35" s="266"/>
      <c r="J35" s="267"/>
      <c r="K35" s="267"/>
      <c r="L35" s="267"/>
      <c r="M35" s="268"/>
    </row>
    <row r="36" spans="1:15" ht="17.100000000000001" customHeight="1" x14ac:dyDescent="0.3">
      <c r="B36" s="147"/>
      <c r="C36" s="52"/>
      <c r="D36" s="181"/>
      <c r="E36" s="262" t="s">
        <v>46</v>
      </c>
      <c r="F36" s="262"/>
      <c r="G36" s="262"/>
      <c r="H36" s="148"/>
      <c r="I36" s="266"/>
      <c r="J36" s="267"/>
      <c r="K36" s="267"/>
      <c r="L36" s="267"/>
      <c r="M36" s="268"/>
    </row>
    <row r="37" spans="1:15" ht="17.100000000000001" customHeight="1" x14ac:dyDescent="0.3">
      <c r="B37" s="147"/>
      <c r="C37" s="52"/>
      <c r="D37" s="52"/>
      <c r="E37" s="149" t="s">
        <v>24</v>
      </c>
      <c r="F37" s="149" t="s">
        <v>50</v>
      </c>
      <c r="G37" s="149" t="s">
        <v>25</v>
      </c>
      <c r="H37" s="148"/>
      <c r="I37" s="266"/>
      <c r="J37" s="267"/>
      <c r="K37" s="267"/>
      <c r="L37" s="267"/>
      <c r="M37" s="268"/>
    </row>
    <row r="38" spans="1:15" ht="15.95" customHeight="1" x14ac:dyDescent="0.3">
      <c r="B38" s="147"/>
      <c r="C38" s="52"/>
      <c r="D38" s="150">
        <v>2021</v>
      </c>
      <c r="E38" s="151">
        <f>SUMIFS($F$20:$F$31,$E$20:$E$31,"&lt;=01/01/2022")+'INPUT - Parameters'!F56</f>
        <v>409091</v>
      </c>
      <c r="F38" s="152">
        <f>E38/'INPUT - Parameters'!$D$13</f>
        <v>6.8181833333333334E-3</v>
      </c>
      <c r="G38" s="151">
        <f>SUMIFS($G$20:$G$31,$E$20:$E$31,"&lt;=01/01/2022")+'INPUT - Parameters'!G56</f>
        <v>409091</v>
      </c>
      <c r="H38" s="148"/>
      <c r="I38" s="266"/>
      <c r="J38" s="267"/>
      <c r="K38" s="267"/>
      <c r="L38" s="267"/>
      <c r="M38" s="268"/>
    </row>
    <row r="39" spans="1:15" ht="15.95" customHeight="1" x14ac:dyDescent="0.3">
      <c r="B39" s="147"/>
      <c r="C39" s="52"/>
      <c r="D39" s="150">
        <v>2022</v>
      </c>
      <c r="E39" s="151">
        <f>SUMIFS($F$20:$F$31,$E$20:$E$31,"&lt;=01/01/2023")+'INPUT - Parameters'!F57</f>
        <v>1227272.8333333335</v>
      </c>
      <c r="F39" s="152">
        <f>E39/'INPUT - Parameters'!$D$13</f>
        <v>2.0454547222222223E-2</v>
      </c>
      <c r="G39" s="151">
        <f>SUMIFS($G$20:$G$31,$E$20:$E$31,"&lt;=01/01/2023")+'INPUT - Parameters'!G57</f>
        <v>1227273</v>
      </c>
      <c r="H39" s="148"/>
      <c r="I39" s="266"/>
      <c r="J39" s="267"/>
      <c r="K39" s="267"/>
      <c r="L39" s="267"/>
      <c r="M39" s="268"/>
    </row>
    <row r="40" spans="1:15" ht="15.95" customHeight="1" x14ac:dyDescent="0.3">
      <c r="B40" s="147"/>
      <c r="C40" s="52"/>
      <c r="D40" s="150">
        <v>2023</v>
      </c>
      <c r="E40" s="151">
        <f>SUMIFS($F$20:$F$31,$E$20:$E$31,"&lt;=01/01/2024")+'INPUT - Parameters'!F58</f>
        <v>10860000.121212125</v>
      </c>
      <c r="F40" s="152">
        <f>E40/'INPUT - Parameters'!$D$13</f>
        <v>0.18100000202020208</v>
      </c>
      <c r="G40" s="151">
        <f>SUMIFS($G$20:$G$31,$E$20:$E$31,"&lt;=01/01/2024")+'INPUT - Parameters'!G58</f>
        <v>9900000.287878789</v>
      </c>
      <c r="H40" s="148"/>
      <c r="I40" s="266"/>
      <c r="J40" s="267"/>
      <c r="K40" s="267"/>
      <c r="L40" s="267"/>
      <c r="M40" s="268"/>
    </row>
    <row r="41" spans="1:15" ht="15.95" customHeight="1" x14ac:dyDescent="0.3">
      <c r="B41" s="147"/>
      <c r="C41" s="52"/>
      <c r="D41" s="150">
        <v>2024</v>
      </c>
      <c r="E41" s="151">
        <f>SUMIFS($F$20:$F$31,$E$20:$E$31,"&lt;=01/01/2025")+'INPUT - Parameters'!F59</f>
        <v>24900000.13636364</v>
      </c>
      <c r="F41" s="152">
        <f>E41/'INPUT - Parameters'!$D$13</f>
        <v>0.41500000227272732</v>
      </c>
      <c r="G41" s="151">
        <f>SUMIFS($G$20:$G$31,$E$20:$E$31,"&lt;=01/01/2025")+'INPUT - Parameters'!G59</f>
        <v>22500000.303030308</v>
      </c>
      <c r="H41" s="148"/>
      <c r="I41" s="266"/>
      <c r="J41" s="267"/>
      <c r="K41" s="267"/>
      <c r="L41" s="267"/>
      <c r="M41" s="268"/>
    </row>
    <row r="42" spans="1:15" ht="15.95" customHeight="1" x14ac:dyDescent="0.3">
      <c r="B42" s="147"/>
      <c r="C42" s="52"/>
      <c r="D42" s="150">
        <v>2025</v>
      </c>
      <c r="E42" s="151">
        <f>SUMIFS($F$20:$F$31,$E$20:$E$31,"&lt;=01/01/2026")+'INPUT - Parameters'!F60</f>
        <v>38940000.151515163</v>
      </c>
      <c r="F42" s="152">
        <f>E42/'INPUT - Parameters'!$D$13</f>
        <v>0.64900000252525269</v>
      </c>
      <c r="G42" s="151">
        <f>SUMIFS($G$20:$G$31,$E$20:$E$31,"&lt;=01/01/2026")+'INPUT - Parameters'!G60</f>
        <v>35100000.31818182</v>
      </c>
      <c r="H42" s="148"/>
      <c r="I42" s="266"/>
      <c r="J42" s="267"/>
      <c r="K42" s="267"/>
      <c r="L42" s="267"/>
      <c r="M42" s="268"/>
    </row>
    <row r="43" spans="1:15" ht="15.95" customHeight="1" x14ac:dyDescent="0.3">
      <c r="B43" s="147"/>
      <c r="C43" s="52"/>
      <c r="D43" s="150">
        <v>2026</v>
      </c>
      <c r="E43" s="151">
        <f>SUMIFS($F$20:$F$31,$E$20:$E$31,"&lt;=01/01/2027")+'INPUT - Parameters'!F61</f>
        <v>55183636.530303039</v>
      </c>
      <c r="F43" s="152">
        <f>E43/'INPUT - Parameters'!$D$13</f>
        <v>0.91972727550505062</v>
      </c>
      <c r="G43" s="151">
        <f>SUMIFS($G$20:$G$31,$E$20:$E$31,"&lt;=01/01/2027")+'INPUT - Parameters'!G61</f>
        <v>49663636.696969703</v>
      </c>
      <c r="H43" s="148"/>
      <c r="I43" s="266"/>
      <c r="J43" s="267"/>
      <c r="K43" s="267"/>
      <c r="L43" s="267"/>
      <c r="M43" s="268"/>
    </row>
    <row r="44" spans="1:15" ht="15.95" customHeight="1" x14ac:dyDescent="0.3">
      <c r="B44" s="147"/>
      <c r="C44" s="52"/>
      <c r="D44" s="150">
        <v>2027</v>
      </c>
      <c r="E44" s="151">
        <f>SUMIFS($F$20:$F$31,$E$20:$E$31,"&lt;=01/01/2028")+'INPUT - Parameters'!F62</f>
        <v>60000000.257575773</v>
      </c>
      <c r="F44" s="152">
        <f>E44/'INPUT - Parameters'!$D$13</f>
        <v>1.0000000042929296</v>
      </c>
      <c r="G44" s="151">
        <f>SUMIFS($G$20:$G$31,$E$20:$E$31,"&lt;=01/01/2028")+'INPUT - Parameters'!G62</f>
        <v>54000000.424242437</v>
      </c>
      <c r="H44" s="148"/>
      <c r="I44" s="266"/>
      <c r="J44" s="267"/>
      <c r="K44" s="267"/>
      <c r="L44" s="267"/>
      <c r="M44" s="268"/>
    </row>
    <row r="45" spans="1:15" ht="17.100000000000001" customHeight="1" thickBot="1" x14ac:dyDescent="0.35">
      <c r="B45" s="153"/>
      <c r="C45" s="154"/>
      <c r="D45" s="154"/>
      <c r="E45" s="154"/>
      <c r="F45" s="154"/>
      <c r="G45" s="154"/>
      <c r="H45" s="155"/>
      <c r="I45" s="269"/>
      <c r="J45" s="270"/>
      <c r="K45" s="270"/>
      <c r="L45" s="270"/>
      <c r="M45" s="271"/>
    </row>
    <row r="46" spans="1:15" s="43" customFormat="1" x14ac:dyDescent="0.3">
      <c r="G46" s="51"/>
    </row>
    <row r="47" spans="1:15" s="6" customFormat="1" ht="20.25" customHeight="1" x14ac:dyDescent="0.3">
      <c r="A47" s="191" t="s">
        <v>80</v>
      </c>
      <c r="B47" s="192"/>
      <c r="C47" s="192"/>
      <c r="D47" s="192"/>
      <c r="E47" s="192"/>
      <c r="F47" s="53"/>
      <c r="G47" s="53"/>
      <c r="H47" s="53"/>
      <c r="I47" s="53"/>
      <c r="J47" s="193" t="s">
        <v>81</v>
      </c>
      <c r="K47" s="194"/>
      <c r="L47" s="194"/>
      <c r="M47" s="194"/>
      <c r="N47" s="211"/>
      <c r="O47" s="41"/>
    </row>
    <row r="48" spans="1:15" s="6" customFormat="1" x14ac:dyDescent="0.3">
      <c r="A48" s="41"/>
      <c r="B48" s="41"/>
      <c r="C48" s="41"/>
      <c r="D48" s="41"/>
      <c r="E48" s="256"/>
      <c r="F48" s="256"/>
      <c r="G48" s="256"/>
      <c r="H48" s="41"/>
      <c r="I48" s="41"/>
      <c r="J48" s="41"/>
      <c r="K48" s="41"/>
      <c r="L48" s="41"/>
      <c r="M48" s="41"/>
      <c r="N48" s="41"/>
      <c r="O48" s="41"/>
    </row>
    <row r="49" spans="1:15" s="6" customFormat="1" x14ac:dyDescent="0.3">
      <c r="A49" s="41"/>
      <c r="B49" s="41"/>
      <c r="C49" s="41"/>
      <c r="D49" s="41"/>
      <c r="E49" s="256"/>
      <c r="F49" s="256"/>
      <c r="G49" s="256"/>
      <c r="H49" s="41"/>
      <c r="I49" s="41"/>
      <c r="J49" s="41"/>
      <c r="K49" s="41"/>
      <c r="L49" s="41"/>
      <c r="M49" s="41"/>
      <c r="N49" s="41"/>
      <c r="O49" s="41"/>
    </row>
    <row r="50" spans="1:15" s="6" customFormat="1" x14ac:dyDescent="0.3">
      <c r="A50" s="41"/>
      <c r="B50" s="41"/>
      <c r="C50" s="41"/>
      <c r="D50" s="41"/>
      <c r="E50" s="41"/>
      <c r="F50" s="41"/>
      <c r="G50" s="41"/>
      <c r="H50" s="41"/>
      <c r="I50" s="41"/>
      <c r="J50" s="41"/>
      <c r="K50" s="41"/>
      <c r="L50" s="41"/>
      <c r="M50" s="41"/>
      <c r="N50" s="41"/>
      <c r="O50" s="41"/>
    </row>
    <row r="51" spans="1:15" s="43" customFormat="1" x14ac:dyDescent="0.3"/>
    <row r="52" spans="1:15" s="43" customFormat="1" x14ac:dyDescent="0.3"/>
    <row r="53" spans="1:15" s="43" customFormat="1" x14ac:dyDescent="0.3">
      <c r="G53" s="51"/>
    </row>
    <row r="54" spans="1:15" s="43" customFormat="1" x14ac:dyDescent="0.3">
      <c r="G54" s="51"/>
    </row>
    <row r="55" spans="1:15" s="43" customFormat="1" x14ac:dyDescent="0.3">
      <c r="G55" s="51"/>
    </row>
    <row r="56" spans="1:15" s="43" customFormat="1" x14ac:dyDescent="0.3">
      <c r="G56" s="51"/>
    </row>
    <row r="57" spans="1:15" s="43" customFormat="1" x14ac:dyDescent="0.3">
      <c r="G57" s="51"/>
    </row>
    <row r="58" spans="1:15" s="43" customFormat="1" x14ac:dyDescent="0.3">
      <c r="G58" s="51"/>
    </row>
    <row r="59" spans="1:15" s="43" customFormat="1" x14ac:dyDescent="0.3">
      <c r="G59" s="51"/>
    </row>
    <row r="60" spans="1:15" s="43" customFormat="1" x14ac:dyDescent="0.3"/>
    <row r="61" spans="1:15" s="43" customFormat="1" x14ac:dyDescent="0.3"/>
    <row r="62" spans="1:15" s="43" customFormat="1" x14ac:dyDescent="0.3"/>
    <row r="63" spans="1:15" s="43" customFormat="1" x14ac:dyDescent="0.3"/>
    <row r="64" spans="1:15" s="43" customFormat="1" x14ac:dyDescent="0.3"/>
    <row r="65" s="43" customFormat="1" x14ac:dyDescent="0.3"/>
    <row r="66" s="43" customFormat="1" x14ac:dyDescent="0.3"/>
    <row r="67" s="43" customFormat="1" x14ac:dyDescent="0.3"/>
    <row r="68" s="43" customFormat="1" x14ac:dyDescent="0.3"/>
    <row r="69" s="43" customFormat="1" x14ac:dyDescent="0.3"/>
    <row r="70" s="43" customFormat="1" x14ac:dyDescent="0.3"/>
    <row r="71" s="43" customFormat="1" x14ac:dyDescent="0.3"/>
    <row r="72" s="43" customFormat="1" x14ac:dyDescent="0.3"/>
    <row r="73" s="43" customFormat="1" x14ac:dyDescent="0.3"/>
    <row r="74" s="43" customFormat="1" x14ac:dyDescent="0.3"/>
    <row r="75" s="43" customFormat="1" x14ac:dyDescent="0.3"/>
    <row r="76" s="43" customFormat="1" x14ac:dyDescent="0.3"/>
    <row r="77" s="43" customFormat="1" x14ac:dyDescent="0.3"/>
    <row r="78" s="43" customFormat="1" x14ac:dyDescent="0.3"/>
    <row r="79" s="43" customFormat="1" x14ac:dyDescent="0.3"/>
    <row r="80" s="43" customFormat="1" x14ac:dyDescent="0.3"/>
    <row r="81" s="43" customFormat="1" x14ac:dyDescent="0.3"/>
    <row r="82" s="43" customFormat="1" x14ac:dyDescent="0.3"/>
    <row r="83" s="43" customFormat="1" x14ac:dyDescent="0.3"/>
    <row r="84" s="43" customFormat="1" x14ac:dyDescent="0.3"/>
    <row r="85" s="43" customFormat="1" x14ac:dyDescent="0.3"/>
    <row r="86" s="43" customFormat="1" x14ac:dyDescent="0.3"/>
    <row r="87" s="43" customFormat="1" x14ac:dyDescent="0.3"/>
    <row r="88" s="43" customFormat="1" x14ac:dyDescent="0.3"/>
    <row r="89" s="43" customFormat="1" x14ac:dyDescent="0.3"/>
    <row r="90" s="43" customFormat="1" x14ac:dyDescent="0.3"/>
    <row r="91" s="43" customFormat="1" x14ac:dyDescent="0.3"/>
    <row r="92" s="43" customFormat="1" x14ac:dyDescent="0.3"/>
    <row r="93" s="43" customFormat="1" x14ac:dyDescent="0.3"/>
    <row r="94" s="43" customFormat="1" x14ac:dyDescent="0.3"/>
    <row r="95" s="43" customFormat="1" x14ac:dyDescent="0.3"/>
    <row r="96" s="43" customFormat="1" x14ac:dyDescent="0.3"/>
    <row r="97" s="43" customFormat="1" x14ac:dyDescent="0.3"/>
    <row r="98" s="43" customFormat="1" x14ac:dyDescent="0.3"/>
    <row r="99" s="43" customFormat="1" x14ac:dyDescent="0.3"/>
    <row r="100" s="43" customFormat="1" x14ac:dyDescent="0.3"/>
    <row r="101" s="43" customFormat="1" x14ac:dyDescent="0.3"/>
    <row r="102" s="43" customFormat="1" x14ac:dyDescent="0.3"/>
    <row r="103" s="43" customFormat="1" x14ac:dyDescent="0.3"/>
    <row r="104" s="43" customFormat="1" x14ac:dyDescent="0.3"/>
    <row r="105" s="43" customFormat="1" x14ac:dyDescent="0.3"/>
    <row r="106" s="43" customFormat="1" x14ac:dyDescent="0.3"/>
    <row r="107" s="43" customFormat="1" x14ac:dyDescent="0.3"/>
    <row r="108" s="43" customFormat="1" x14ac:dyDescent="0.3"/>
    <row r="109" s="43" customFormat="1" x14ac:dyDescent="0.3"/>
    <row r="110" s="43" customFormat="1" x14ac:dyDescent="0.3"/>
    <row r="111" s="43" customFormat="1" x14ac:dyDescent="0.3"/>
    <row r="112" s="43" customFormat="1" x14ac:dyDescent="0.3"/>
    <row r="113" s="43" customFormat="1" x14ac:dyDescent="0.3"/>
    <row r="114" s="43" customFormat="1" x14ac:dyDescent="0.3"/>
    <row r="115" s="43" customFormat="1" x14ac:dyDescent="0.3"/>
    <row r="116" s="43" customFormat="1" x14ac:dyDescent="0.3"/>
    <row r="117" s="43" customFormat="1" x14ac:dyDescent="0.3"/>
    <row r="118" s="43" customFormat="1" x14ac:dyDescent="0.3"/>
    <row r="119" s="43" customFormat="1" x14ac:dyDescent="0.3"/>
    <row r="120" s="43" customFormat="1" x14ac:dyDescent="0.3"/>
    <row r="121" s="43" customFormat="1" x14ac:dyDescent="0.3"/>
    <row r="122" s="43" customFormat="1" x14ac:dyDescent="0.3"/>
    <row r="123" s="43" customFormat="1" x14ac:dyDescent="0.3"/>
    <row r="124" s="43" customFormat="1" x14ac:dyDescent="0.3"/>
    <row r="125" s="43" customFormat="1" x14ac:dyDescent="0.3"/>
    <row r="126" s="43" customFormat="1" x14ac:dyDescent="0.3"/>
    <row r="127" s="43" customFormat="1" x14ac:dyDescent="0.3"/>
    <row r="128" s="43" customFormat="1" x14ac:dyDescent="0.3"/>
    <row r="129" s="43" customFormat="1" x14ac:dyDescent="0.3"/>
    <row r="130" s="43" customFormat="1" x14ac:dyDescent="0.3"/>
    <row r="131" s="43" customFormat="1" x14ac:dyDescent="0.3"/>
    <row r="132" s="43" customFormat="1" x14ac:dyDescent="0.3"/>
    <row r="133" s="43" customFormat="1" x14ac:dyDescent="0.3"/>
    <row r="134" s="43" customFormat="1" x14ac:dyDescent="0.3"/>
    <row r="135" s="43" customFormat="1" x14ac:dyDescent="0.3"/>
    <row r="136" s="43" customFormat="1" x14ac:dyDescent="0.3"/>
    <row r="137" s="43" customFormat="1" x14ac:dyDescent="0.3"/>
    <row r="138" s="43" customFormat="1" x14ac:dyDescent="0.3"/>
    <row r="139" s="43" customFormat="1" x14ac:dyDescent="0.3"/>
    <row r="140" s="43" customFormat="1" x14ac:dyDescent="0.3"/>
    <row r="141" s="43" customFormat="1" x14ac:dyDescent="0.3"/>
    <row r="142" s="43" customFormat="1" x14ac:dyDescent="0.3"/>
    <row r="143" s="43" customFormat="1" x14ac:dyDescent="0.3"/>
    <row r="144" s="43" customFormat="1" x14ac:dyDescent="0.3"/>
    <row r="145" s="43" customFormat="1" x14ac:dyDescent="0.3"/>
    <row r="146" s="43" customFormat="1" x14ac:dyDescent="0.3"/>
    <row r="147" s="43" customFormat="1" x14ac:dyDescent="0.3"/>
    <row r="148" s="43" customFormat="1" x14ac:dyDescent="0.3"/>
    <row r="149" s="43" customFormat="1" x14ac:dyDescent="0.3"/>
    <row r="150" s="43" customFormat="1" x14ac:dyDescent="0.3"/>
    <row r="151" s="43" customFormat="1" x14ac:dyDescent="0.3"/>
    <row r="152" s="43" customFormat="1" x14ac:dyDescent="0.3"/>
    <row r="153" s="43" customFormat="1" x14ac:dyDescent="0.3"/>
    <row r="154" s="43" customFormat="1" x14ac:dyDescent="0.3"/>
    <row r="155" s="43" customFormat="1" x14ac:dyDescent="0.3"/>
    <row r="156" s="43" customFormat="1" x14ac:dyDescent="0.3"/>
    <row r="157" s="43" customFormat="1" x14ac:dyDescent="0.3"/>
    <row r="158" s="43" customFormat="1" x14ac:dyDescent="0.3"/>
    <row r="159" s="43" customFormat="1" x14ac:dyDescent="0.3"/>
    <row r="160" s="43" customFormat="1" x14ac:dyDescent="0.3"/>
    <row r="161" s="43" customFormat="1" x14ac:dyDescent="0.3"/>
    <row r="162" s="43" customFormat="1" x14ac:dyDescent="0.3"/>
    <row r="163" s="43" customFormat="1" x14ac:dyDescent="0.3"/>
    <row r="164" s="43" customFormat="1" x14ac:dyDescent="0.3"/>
    <row r="165" s="43" customFormat="1" x14ac:dyDescent="0.3"/>
    <row r="166" s="43" customFormat="1" x14ac:dyDescent="0.3"/>
    <row r="167" s="43" customFormat="1" x14ac:dyDescent="0.3"/>
    <row r="168" s="43" customFormat="1" x14ac:dyDescent="0.3"/>
    <row r="169" s="43" customFormat="1" x14ac:dyDescent="0.3"/>
    <row r="170" s="43" customFormat="1" x14ac:dyDescent="0.3"/>
    <row r="171" s="43" customFormat="1" x14ac:dyDescent="0.3"/>
    <row r="172" s="43" customFormat="1" x14ac:dyDescent="0.3"/>
    <row r="173" s="43" customFormat="1" x14ac:dyDescent="0.3"/>
    <row r="174" s="43" customFormat="1" x14ac:dyDescent="0.3"/>
    <row r="175" s="43" customFormat="1" x14ac:dyDescent="0.3"/>
    <row r="176" s="43" customFormat="1" x14ac:dyDescent="0.3"/>
    <row r="177" s="43" customFormat="1" x14ac:dyDescent="0.3"/>
    <row r="178" s="43" customFormat="1" x14ac:dyDescent="0.3"/>
    <row r="179" s="43" customFormat="1" x14ac:dyDescent="0.3"/>
    <row r="180" s="43" customFormat="1" x14ac:dyDescent="0.3"/>
    <row r="181" s="43" customFormat="1" x14ac:dyDescent="0.3"/>
    <row r="182" s="43" customFormat="1" x14ac:dyDescent="0.3"/>
    <row r="183" s="43" customFormat="1" x14ac:dyDescent="0.3"/>
    <row r="184" s="43" customFormat="1" x14ac:dyDescent="0.3"/>
    <row r="185" s="43" customFormat="1" x14ac:dyDescent="0.3"/>
    <row r="186" s="43" customFormat="1" x14ac:dyDescent="0.3"/>
    <row r="187" s="43" customFormat="1" x14ac:dyDescent="0.3"/>
    <row r="188" s="43" customFormat="1" x14ac:dyDescent="0.3"/>
    <row r="189" s="43" customFormat="1" x14ac:dyDescent="0.3"/>
    <row r="190" s="43" customFormat="1" x14ac:dyDescent="0.3"/>
    <row r="191" s="43" customFormat="1" x14ac:dyDescent="0.3"/>
    <row r="192" s="43" customFormat="1" x14ac:dyDescent="0.3"/>
    <row r="193" s="43" customFormat="1" x14ac:dyDescent="0.3"/>
    <row r="194" s="43" customFormat="1" x14ac:dyDescent="0.3"/>
    <row r="195" s="43" customFormat="1" x14ac:dyDescent="0.3"/>
    <row r="196" s="43" customFormat="1" x14ac:dyDescent="0.3"/>
    <row r="197" s="43" customFormat="1" x14ac:dyDescent="0.3"/>
    <row r="198" s="43" customFormat="1" x14ac:dyDescent="0.3"/>
    <row r="199" s="43" customFormat="1" x14ac:dyDescent="0.3"/>
    <row r="200" s="43" customFormat="1" x14ac:dyDescent="0.3"/>
    <row r="201" s="43" customFormat="1" x14ac:dyDescent="0.3"/>
    <row r="202" s="43" customFormat="1" x14ac:dyDescent="0.3"/>
    <row r="203" s="43" customFormat="1" x14ac:dyDescent="0.3"/>
    <row r="204" s="43" customFormat="1" x14ac:dyDescent="0.3"/>
    <row r="205" s="43" customFormat="1" x14ac:dyDescent="0.3"/>
    <row r="206" s="43" customFormat="1" x14ac:dyDescent="0.3"/>
    <row r="207" s="43" customFormat="1" x14ac:dyDescent="0.3"/>
    <row r="208" s="43" customFormat="1" x14ac:dyDescent="0.3"/>
    <row r="209" s="43" customFormat="1" x14ac:dyDescent="0.3"/>
    <row r="210" s="43" customFormat="1" x14ac:dyDescent="0.3"/>
    <row r="211" s="43" customFormat="1" x14ac:dyDescent="0.3"/>
    <row r="212" s="43" customFormat="1" x14ac:dyDescent="0.3"/>
    <row r="213" s="43" customFormat="1" x14ac:dyDescent="0.3"/>
    <row r="214" s="43" customFormat="1" x14ac:dyDescent="0.3"/>
    <row r="215" s="43" customFormat="1" x14ac:dyDescent="0.3"/>
    <row r="216" s="43" customFormat="1" x14ac:dyDescent="0.3"/>
    <row r="217" s="43" customFormat="1" x14ac:dyDescent="0.3"/>
  </sheetData>
  <sheetProtection sheet="1" objects="1" scenarios="1"/>
  <mergeCells count="16">
    <mergeCell ref="B1:M1"/>
    <mergeCell ref="A47:E47"/>
    <mergeCell ref="E48:E49"/>
    <mergeCell ref="F48:F49"/>
    <mergeCell ref="G48:G49"/>
    <mergeCell ref="J47:N47"/>
    <mergeCell ref="C20:C23"/>
    <mergeCell ref="C24:C27"/>
    <mergeCell ref="C28:C31"/>
    <mergeCell ref="D34:G34"/>
    <mergeCell ref="E36:G36"/>
    <mergeCell ref="I33:M45"/>
    <mergeCell ref="I2:M15"/>
    <mergeCell ref="E5:G5"/>
    <mergeCell ref="D3:G3"/>
    <mergeCell ref="I16:M32"/>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41DEA-5039-6B47-BD14-F5BE9838E613}">
  <dimension ref="A1:A83"/>
  <sheetViews>
    <sheetView workbookViewId="0">
      <selection activeCell="E71" sqref="E71"/>
    </sheetView>
  </sheetViews>
  <sheetFormatPr defaultColWidth="11" defaultRowHeight="15.75" x14ac:dyDescent="0.25"/>
  <sheetData>
    <row r="1" spans="1:1" x14ac:dyDescent="0.25">
      <c r="A1" t="s">
        <v>6</v>
      </c>
    </row>
    <row r="2" spans="1:1" x14ac:dyDescent="0.25">
      <c r="A2" s="2">
        <v>44317</v>
      </c>
    </row>
    <row r="3" spans="1:1" x14ac:dyDescent="0.25">
      <c r="A3" s="2">
        <v>44348</v>
      </c>
    </row>
    <row r="4" spans="1:1" x14ac:dyDescent="0.25">
      <c r="A4" s="2">
        <v>44378</v>
      </c>
    </row>
    <row r="5" spans="1:1" x14ac:dyDescent="0.25">
      <c r="A5" s="2">
        <v>44409</v>
      </c>
    </row>
    <row r="6" spans="1:1" x14ac:dyDescent="0.25">
      <c r="A6" s="2">
        <v>44440</v>
      </c>
    </row>
    <row r="7" spans="1:1" x14ac:dyDescent="0.25">
      <c r="A7" s="2">
        <v>44470</v>
      </c>
    </row>
    <row r="8" spans="1:1" x14ac:dyDescent="0.25">
      <c r="A8" s="2">
        <v>44501</v>
      </c>
    </row>
    <row r="9" spans="1:1" x14ac:dyDescent="0.25">
      <c r="A9" s="2">
        <v>44531</v>
      </c>
    </row>
    <row r="10" spans="1:1" x14ac:dyDescent="0.25">
      <c r="A10" s="2">
        <v>44562</v>
      </c>
    </row>
    <row r="11" spans="1:1" x14ac:dyDescent="0.25">
      <c r="A11" s="2">
        <v>44593</v>
      </c>
    </row>
    <row r="12" spans="1:1" x14ac:dyDescent="0.25">
      <c r="A12" s="2">
        <v>44621</v>
      </c>
    </row>
    <row r="13" spans="1:1" x14ac:dyDescent="0.25">
      <c r="A13" s="2">
        <v>44652</v>
      </c>
    </row>
    <row r="14" spans="1:1" x14ac:dyDescent="0.25">
      <c r="A14" s="2">
        <v>44682</v>
      </c>
    </row>
    <row r="15" spans="1:1" x14ac:dyDescent="0.25">
      <c r="A15" s="2">
        <v>44713</v>
      </c>
    </row>
    <row r="16" spans="1:1" x14ac:dyDescent="0.25">
      <c r="A16" s="2">
        <v>44743</v>
      </c>
    </row>
    <row r="17" spans="1:1" x14ac:dyDescent="0.25">
      <c r="A17" s="2">
        <v>44774</v>
      </c>
    </row>
    <row r="18" spans="1:1" x14ac:dyDescent="0.25">
      <c r="A18" s="2">
        <v>44805</v>
      </c>
    </row>
    <row r="19" spans="1:1" x14ac:dyDescent="0.25">
      <c r="A19" s="2">
        <v>44835</v>
      </c>
    </row>
    <row r="20" spans="1:1" x14ac:dyDescent="0.25">
      <c r="A20" s="2">
        <v>44866</v>
      </c>
    </row>
    <row r="21" spans="1:1" x14ac:dyDescent="0.25">
      <c r="A21" s="2">
        <v>44896</v>
      </c>
    </row>
    <row r="22" spans="1:1" x14ac:dyDescent="0.25">
      <c r="A22" s="2">
        <v>44927</v>
      </c>
    </row>
    <row r="23" spans="1:1" x14ac:dyDescent="0.25">
      <c r="A23" s="2">
        <v>44958</v>
      </c>
    </row>
    <row r="24" spans="1:1" x14ac:dyDescent="0.25">
      <c r="A24" s="2">
        <v>44986</v>
      </c>
    </row>
    <row r="25" spans="1:1" x14ac:dyDescent="0.25">
      <c r="A25" s="2">
        <v>45017</v>
      </c>
    </row>
    <row r="26" spans="1:1" x14ac:dyDescent="0.25">
      <c r="A26" s="2">
        <v>45047</v>
      </c>
    </row>
    <row r="27" spans="1:1" x14ac:dyDescent="0.25">
      <c r="A27" s="2">
        <v>45078</v>
      </c>
    </row>
    <row r="28" spans="1:1" x14ac:dyDescent="0.25">
      <c r="A28" s="2">
        <v>45108</v>
      </c>
    </row>
    <row r="29" spans="1:1" x14ac:dyDescent="0.25">
      <c r="A29" s="2">
        <v>45139</v>
      </c>
    </row>
    <row r="30" spans="1:1" x14ac:dyDescent="0.25">
      <c r="A30" s="2">
        <v>45170</v>
      </c>
    </row>
    <row r="31" spans="1:1" x14ac:dyDescent="0.25">
      <c r="A31" s="2">
        <v>45200</v>
      </c>
    </row>
    <row r="32" spans="1:1" x14ac:dyDescent="0.25">
      <c r="A32" s="2">
        <v>45231</v>
      </c>
    </row>
    <row r="33" spans="1:1" x14ac:dyDescent="0.25">
      <c r="A33" s="2">
        <v>45261</v>
      </c>
    </row>
    <row r="34" spans="1:1" x14ac:dyDescent="0.25">
      <c r="A34" s="2">
        <v>45292</v>
      </c>
    </row>
    <row r="35" spans="1:1" x14ac:dyDescent="0.25">
      <c r="A35" s="2">
        <v>45323</v>
      </c>
    </row>
    <row r="36" spans="1:1" x14ac:dyDescent="0.25">
      <c r="A36" s="2">
        <v>45352</v>
      </c>
    </row>
    <row r="37" spans="1:1" x14ac:dyDescent="0.25">
      <c r="A37" s="2">
        <v>45383</v>
      </c>
    </row>
    <row r="38" spans="1:1" x14ac:dyDescent="0.25">
      <c r="A38" s="2">
        <v>45413</v>
      </c>
    </row>
    <row r="39" spans="1:1" x14ac:dyDescent="0.25">
      <c r="A39" s="2">
        <v>45444</v>
      </c>
    </row>
    <row r="40" spans="1:1" x14ac:dyDescent="0.25">
      <c r="A40" s="2">
        <v>45474</v>
      </c>
    </row>
    <row r="41" spans="1:1" x14ac:dyDescent="0.25">
      <c r="A41" s="2">
        <v>45505</v>
      </c>
    </row>
    <row r="42" spans="1:1" x14ac:dyDescent="0.25">
      <c r="A42" s="2">
        <v>45536</v>
      </c>
    </row>
    <row r="43" spans="1:1" x14ac:dyDescent="0.25">
      <c r="A43" s="2">
        <v>45566</v>
      </c>
    </row>
    <row r="44" spans="1:1" x14ac:dyDescent="0.25">
      <c r="A44" s="2">
        <v>45597</v>
      </c>
    </row>
    <row r="45" spans="1:1" x14ac:dyDescent="0.25">
      <c r="A45" s="2">
        <v>45627</v>
      </c>
    </row>
    <row r="46" spans="1:1" x14ac:dyDescent="0.25">
      <c r="A46" s="2">
        <v>45658</v>
      </c>
    </row>
    <row r="47" spans="1:1" x14ac:dyDescent="0.25">
      <c r="A47" s="2">
        <v>45689</v>
      </c>
    </row>
    <row r="48" spans="1:1" x14ac:dyDescent="0.25">
      <c r="A48" s="2">
        <v>45717</v>
      </c>
    </row>
    <row r="49" spans="1:1" x14ac:dyDescent="0.25">
      <c r="A49" s="2">
        <v>45748</v>
      </c>
    </row>
    <row r="50" spans="1:1" x14ac:dyDescent="0.25">
      <c r="A50" s="2">
        <v>45778</v>
      </c>
    </row>
    <row r="51" spans="1:1" x14ac:dyDescent="0.25">
      <c r="A51" s="2">
        <v>45809</v>
      </c>
    </row>
    <row r="52" spans="1:1" x14ac:dyDescent="0.25">
      <c r="A52" s="2">
        <v>45839</v>
      </c>
    </row>
    <row r="53" spans="1:1" x14ac:dyDescent="0.25">
      <c r="A53" s="2">
        <v>45870</v>
      </c>
    </row>
    <row r="54" spans="1:1" x14ac:dyDescent="0.25">
      <c r="A54" s="2">
        <v>45901</v>
      </c>
    </row>
    <row r="55" spans="1:1" x14ac:dyDescent="0.25">
      <c r="A55" s="2">
        <v>45931</v>
      </c>
    </row>
    <row r="56" spans="1:1" x14ac:dyDescent="0.25">
      <c r="A56" s="2">
        <v>45962</v>
      </c>
    </row>
    <row r="57" spans="1:1" x14ac:dyDescent="0.25">
      <c r="A57" s="2">
        <v>45992</v>
      </c>
    </row>
    <row r="58" spans="1:1" x14ac:dyDescent="0.25">
      <c r="A58" s="2">
        <v>46023</v>
      </c>
    </row>
    <row r="59" spans="1:1" x14ac:dyDescent="0.25">
      <c r="A59" s="2">
        <v>46054</v>
      </c>
    </row>
    <row r="60" spans="1:1" x14ac:dyDescent="0.25">
      <c r="A60" s="2">
        <v>46082</v>
      </c>
    </row>
    <row r="61" spans="1:1" x14ac:dyDescent="0.25">
      <c r="A61" s="2">
        <v>46113</v>
      </c>
    </row>
    <row r="62" spans="1:1" x14ac:dyDescent="0.25">
      <c r="A62" s="2">
        <v>46143</v>
      </c>
    </row>
    <row r="63" spans="1:1" x14ac:dyDescent="0.25">
      <c r="A63" s="2">
        <v>46174</v>
      </c>
    </row>
    <row r="64" spans="1:1" x14ac:dyDescent="0.25">
      <c r="A64" s="2">
        <v>46204</v>
      </c>
    </row>
    <row r="65" spans="1:1" x14ac:dyDescent="0.25">
      <c r="A65" s="2">
        <v>46235</v>
      </c>
    </row>
    <row r="66" spans="1:1" x14ac:dyDescent="0.25">
      <c r="A66" s="2">
        <v>46266</v>
      </c>
    </row>
    <row r="67" spans="1:1" x14ac:dyDescent="0.25">
      <c r="A67" s="2">
        <v>46296</v>
      </c>
    </row>
    <row r="68" spans="1:1" x14ac:dyDescent="0.25">
      <c r="A68" s="2">
        <v>46327</v>
      </c>
    </row>
    <row r="69" spans="1:1" x14ac:dyDescent="0.25">
      <c r="A69" s="2">
        <v>46357</v>
      </c>
    </row>
    <row r="70" spans="1:1" x14ac:dyDescent="0.25">
      <c r="A70" s="2">
        <v>46388</v>
      </c>
    </row>
    <row r="71" spans="1:1" x14ac:dyDescent="0.25">
      <c r="A71" s="2">
        <v>46419</v>
      </c>
    </row>
    <row r="72" spans="1:1" x14ac:dyDescent="0.25">
      <c r="A72" s="2">
        <v>46447</v>
      </c>
    </row>
    <row r="73" spans="1:1" x14ac:dyDescent="0.25">
      <c r="A73" s="2">
        <v>46478</v>
      </c>
    </row>
    <row r="74" spans="1:1" x14ac:dyDescent="0.25">
      <c r="A74" s="2">
        <v>46508</v>
      </c>
    </row>
    <row r="75" spans="1:1" x14ac:dyDescent="0.25">
      <c r="A75" s="2">
        <v>46539</v>
      </c>
    </row>
    <row r="76" spans="1:1" x14ac:dyDescent="0.25">
      <c r="A76" s="2">
        <v>46569</v>
      </c>
    </row>
    <row r="77" spans="1:1" x14ac:dyDescent="0.25">
      <c r="A77" s="2">
        <v>46600</v>
      </c>
    </row>
    <row r="78" spans="1:1" x14ac:dyDescent="0.25">
      <c r="A78" s="2">
        <v>46631</v>
      </c>
    </row>
    <row r="79" spans="1:1" x14ac:dyDescent="0.25">
      <c r="A79" s="2">
        <v>46661</v>
      </c>
    </row>
    <row r="80" spans="1:1" x14ac:dyDescent="0.25">
      <c r="A80" s="2">
        <v>46692</v>
      </c>
    </row>
    <row r="81" spans="1:1" x14ac:dyDescent="0.25">
      <c r="A81" s="2">
        <v>46722</v>
      </c>
    </row>
    <row r="82" spans="1:1" x14ac:dyDescent="0.25">
      <c r="A82" s="2">
        <v>46753</v>
      </c>
    </row>
    <row r="83" spans="1:1" x14ac:dyDescent="0.25">
      <c r="A83" s="2">
        <v>46784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8961-0D17-F34D-9B4B-7A905BEF5B94}">
  <dimension ref="A1"/>
  <sheetViews>
    <sheetView workbookViewId="0">
      <selection activeCell="L6" sqref="L6"/>
    </sheetView>
  </sheetViews>
  <sheetFormatPr defaultColWidth="11" defaultRowHeight="15.7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334F7-9157-6848-9650-00C4F0AC2A13}">
  <dimension ref="A1:F94"/>
  <sheetViews>
    <sheetView zoomScale="80" zoomScaleNormal="80" workbookViewId="0">
      <selection activeCell="I93" sqref="I93"/>
    </sheetView>
  </sheetViews>
  <sheetFormatPr defaultColWidth="11" defaultRowHeight="15.75" x14ac:dyDescent="0.25"/>
  <cols>
    <col min="1" max="1" width="17.875" bestFit="1" customWidth="1"/>
    <col min="3" max="3" width="31.375" customWidth="1"/>
  </cols>
  <sheetData>
    <row r="1" spans="1:6" x14ac:dyDescent="0.25">
      <c r="A1" t="s">
        <v>6</v>
      </c>
      <c r="C1" s="1"/>
      <c r="D1" s="1"/>
      <c r="F1" t="s">
        <v>7</v>
      </c>
    </row>
    <row r="2" spans="1:6" x14ac:dyDescent="0.25">
      <c r="C2" s="1"/>
      <c r="D2" s="1"/>
      <c r="E2" s="4"/>
      <c r="F2" s="3"/>
    </row>
    <row r="3" spans="1:6" x14ac:dyDescent="0.25">
      <c r="A3" s="2">
        <v>44317</v>
      </c>
      <c r="C3" t="str">
        <f>'INPUT - Parameters'!C38</f>
        <v>Launch of the call</v>
      </c>
      <c r="D3" t="str">
        <f>'INPUT - Parameters'!D38</f>
        <v>---</v>
      </c>
      <c r="E3" s="5">
        <f>'INPUT - Parameters'!E38</f>
        <v>44682</v>
      </c>
      <c r="F3">
        <v>1</v>
      </c>
    </row>
    <row r="4" spans="1:6" x14ac:dyDescent="0.25">
      <c r="A4" s="2">
        <v>44348</v>
      </c>
      <c r="C4" t="str">
        <f>'INPUT - Parameters'!C39</f>
        <v>End of the call</v>
      </c>
      <c r="D4" t="str">
        <f>'INPUT - Parameters'!D39</f>
        <v>3 months</v>
      </c>
      <c r="E4" s="5">
        <f>'INPUT - Parameters'!E39</f>
        <v>44743</v>
      </c>
      <c r="F4">
        <v>1</v>
      </c>
    </row>
    <row r="5" spans="1:6" x14ac:dyDescent="0.25">
      <c r="A5" s="2">
        <v>44378</v>
      </c>
      <c r="C5" t="str">
        <f>'INPUT - Parameters'!C40</f>
        <v>Approval of the project by the MC</v>
      </c>
      <c r="D5" t="str">
        <f>'INPUT - Parameters'!D40</f>
        <v>8 months</v>
      </c>
      <c r="E5" s="5">
        <f>'INPUT - Parameters'!E40</f>
        <v>44986</v>
      </c>
      <c r="F5">
        <v>1</v>
      </c>
    </row>
    <row r="6" spans="1:6" x14ac:dyDescent="0.25">
      <c r="A6" s="2">
        <v>44409</v>
      </c>
      <c r="C6" t="str">
        <f>'INPUT - Parameters'!C41</f>
        <v>Grant contracts signed (average for call)</v>
      </c>
      <c r="D6" t="str">
        <f>'INPUT - Parameters'!D41</f>
        <v>3 months</v>
      </c>
      <c r="E6" s="5">
        <f>'INPUT - Parameters'!E41</f>
        <v>45078</v>
      </c>
      <c r="F6">
        <v>1</v>
      </c>
    </row>
    <row r="7" spans="1:6" x14ac:dyDescent="0.25">
      <c r="A7" s="2">
        <v>44440</v>
      </c>
      <c r="C7" t="str">
        <f>'INPUT - Parameters'!C42</f>
        <v>Advance payments to the projects</v>
      </c>
      <c r="D7" t="str">
        <f>'INPUT - Parameters'!D42</f>
        <v>1 month</v>
      </c>
      <c r="E7" s="5">
        <f>'INPUT - Parameters'!E42</f>
        <v>45108</v>
      </c>
      <c r="F7">
        <v>1</v>
      </c>
    </row>
    <row r="8" spans="1:6" x14ac:dyDescent="0.25">
      <c r="A8" s="2"/>
      <c r="C8" t="str">
        <f>'INPUT - Parameters'!C43</f>
        <v>End of 1st reporting period</v>
      </c>
      <c r="D8" t="str">
        <f>'INPUT - Parameters'!D43</f>
        <v>9  months</v>
      </c>
      <c r="E8" s="5">
        <f>'INPUT - Parameters'!E43</f>
        <v>45352</v>
      </c>
      <c r="F8">
        <v>5</v>
      </c>
    </row>
    <row r="9" spans="1:6" x14ac:dyDescent="0.25">
      <c r="A9" s="2">
        <v>44470</v>
      </c>
      <c r="C9" t="str">
        <f>'INPUT - Parameters'!C44</f>
        <v>Project progress reports recieved</v>
      </c>
      <c r="D9" t="str">
        <f>'INPUT - Parameters'!D44</f>
        <v>3 months</v>
      </c>
      <c r="E9" s="5">
        <f>'INPUT - Parameters'!E44</f>
        <v>45078</v>
      </c>
      <c r="F9">
        <v>2</v>
      </c>
    </row>
    <row r="10" spans="1:6" x14ac:dyDescent="0.25">
      <c r="A10" s="2"/>
      <c r="C10" t="str">
        <f>'INPUT - Parameters'!C45</f>
        <v>Management verifications/1st interim payments to the projects (average)</v>
      </c>
      <c r="D10" t="str">
        <f>'INPUT - Parameters'!D45</f>
        <v>3 months</v>
      </c>
      <c r="E10" s="5">
        <f>'INPUT - Parameters'!E45</f>
        <v>45536</v>
      </c>
      <c r="F10">
        <v>2</v>
      </c>
    </row>
    <row r="11" spans="1:6" x14ac:dyDescent="0.25">
      <c r="A11" s="2">
        <v>44501</v>
      </c>
      <c r="C11" t="str">
        <f>'INPUT - Parameters'!C46</f>
        <v>End of 2nd reporting period</v>
      </c>
      <c r="D11" t="str">
        <f>'INPUT - Parameters'!D46</f>
        <v>9 months</v>
      </c>
      <c r="E11" s="5">
        <f>'INPUT - Parameters'!E46</f>
        <v>45627</v>
      </c>
      <c r="F11">
        <v>5</v>
      </c>
    </row>
    <row r="12" spans="1:6" x14ac:dyDescent="0.25">
      <c r="A12" s="2"/>
      <c r="C12" t="str">
        <f>'INPUT - Parameters'!C47</f>
        <v>Project progress reports recieved</v>
      </c>
      <c r="D12" t="str">
        <f>'INPUT - Parameters'!D47</f>
        <v>3 months</v>
      </c>
      <c r="E12" s="5">
        <f>'INPUT - Parameters'!E47</f>
        <v>45717</v>
      </c>
      <c r="F12">
        <v>3</v>
      </c>
    </row>
    <row r="13" spans="1:6" x14ac:dyDescent="0.25">
      <c r="A13" s="2">
        <v>44531</v>
      </c>
      <c r="C13" t="str">
        <f>'INPUT - Parameters'!C48</f>
        <v>Management verifications/2nd interim payments to the projects (average)</v>
      </c>
      <c r="D13" t="str">
        <f>'INPUT - Parameters'!D48</f>
        <v>3 months</v>
      </c>
      <c r="E13" s="5">
        <f>'INPUT - Parameters'!E48</f>
        <v>45809</v>
      </c>
      <c r="F13">
        <v>3</v>
      </c>
    </row>
    <row r="14" spans="1:6" x14ac:dyDescent="0.25">
      <c r="A14" s="2">
        <v>44562</v>
      </c>
      <c r="C14" t="str">
        <f>'INPUT - Parameters'!C49</f>
        <v>End of final reporting period</v>
      </c>
      <c r="D14" t="str">
        <f>'INPUT - Parameters'!D49</f>
        <v>9 months</v>
      </c>
      <c r="E14" s="5">
        <f>'INPUT - Parameters'!E49</f>
        <v>45901</v>
      </c>
      <c r="F14">
        <v>5</v>
      </c>
    </row>
    <row r="15" spans="1:6" x14ac:dyDescent="0.25">
      <c r="A15" s="2">
        <v>44593</v>
      </c>
      <c r="C15" t="str">
        <f>'INPUT - Parameters'!C50</f>
        <v>Project progress reports recieved</v>
      </c>
      <c r="D15" t="str">
        <f>'INPUT - Parameters'!D50</f>
        <v>3 months</v>
      </c>
      <c r="E15" s="5">
        <f>'INPUT - Parameters'!E50</f>
        <v>45992</v>
      </c>
      <c r="F15">
        <v>4</v>
      </c>
    </row>
    <row r="16" spans="1:6" x14ac:dyDescent="0.25">
      <c r="A16" s="2">
        <v>44621</v>
      </c>
      <c r="C16" t="str">
        <f>'INPUT - Parameters'!C51</f>
        <v>Management verifications/Final payments to the projects (average)</v>
      </c>
      <c r="D16" t="str">
        <f>'INPUT - Parameters'!D51</f>
        <v>3 months</v>
      </c>
      <c r="E16" s="5">
        <f>'INPUT - Parameters'!E51</f>
        <v>46082</v>
      </c>
      <c r="F16">
        <v>4</v>
      </c>
    </row>
    <row r="17" spans="1:5" x14ac:dyDescent="0.25">
      <c r="A17" s="2">
        <v>44652</v>
      </c>
      <c r="E17" s="5"/>
    </row>
    <row r="18" spans="1:5" x14ac:dyDescent="0.25">
      <c r="A18" s="2">
        <v>44682</v>
      </c>
      <c r="E18" s="5"/>
    </row>
    <row r="19" spans="1:5" x14ac:dyDescent="0.25">
      <c r="A19" s="2">
        <v>44713</v>
      </c>
      <c r="E19" s="5"/>
    </row>
    <row r="20" spans="1:5" x14ac:dyDescent="0.25">
      <c r="A20" s="2">
        <v>44743</v>
      </c>
      <c r="E20" s="5"/>
    </row>
    <row r="21" spans="1:5" x14ac:dyDescent="0.25">
      <c r="A21" s="2">
        <v>44774</v>
      </c>
      <c r="E21" s="5"/>
    </row>
    <row r="22" spans="1:5" x14ac:dyDescent="0.25">
      <c r="A22" s="2">
        <v>44805</v>
      </c>
      <c r="E22" s="5"/>
    </row>
    <row r="23" spans="1:5" x14ac:dyDescent="0.25">
      <c r="A23" s="2">
        <v>44835</v>
      </c>
    </row>
    <row r="24" spans="1:5" x14ac:dyDescent="0.25">
      <c r="A24" s="2">
        <v>44866</v>
      </c>
    </row>
    <row r="25" spans="1:5" x14ac:dyDescent="0.25">
      <c r="A25" s="2">
        <v>44896</v>
      </c>
    </row>
    <row r="26" spans="1:5" x14ac:dyDescent="0.25">
      <c r="A26" s="2">
        <v>44927</v>
      </c>
    </row>
    <row r="27" spans="1:5" x14ac:dyDescent="0.25">
      <c r="A27" s="2">
        <v>44958</v>
      </c>
    </row>
    <row r="28" spans="1:5" x14ac:dyDescent="0.25">
      <c r="A28" s="2">
        <v>44986</v>
      </c>
    </row>
    <row r="29" spans="1:5" x14ac:dyDescent="0.25">
      <c r="A29" s="2">
        <v>45017</v>
      </c>
    </row>
    <row r="30" spans="1:5" x14ac:dyDescent="0.25">
      <c r="A30" s="2">
        <v>45047</v>
      </c>
    </row>
    <row r="31" spans="1:5" x14ac:dyDescent="0.25">
      <c r="A31" s="2">
        <v>45078</v>
      </c>
    </row>
    <row r="32" spans="1:5" x14ac:dyDescent="0.25">
      <c r="A32" s="2">
        <v>45108</v>
      </c>
    </row>
    <row r="33" spans="1:1" x14ac:dyDescent="0.25">
      <c r="A33" s="2">
        <v>45139</v>
      </c>
    </row>
    <row r="34" spans="1:1" x14ac:dyDescent="0.25">
      <c r="A34" s="2">
        <v>45170</v>
      </c>
    </row>
    <row r="35" spans="1:1" x14ac:dyDescent="0.25">
      <c r="A35" s="2">
        <v>45200</v>
      </c>
    </row>
    <row r="36" spans="1:1" x14ac:dyDescent="0.25">
      <c r="A36" s="2">
        <v>45231</v>
      </c>
    </row>
    <row r="37" spans="1:1" x14ac:dyDescent="0.25">
      <c r="A37" s="2">
        <v>45261</v>
      </c>
    </row>
    <row r="38" spans="1:1" x14ac:dyDescent="0.25">
      <c r="A38" s="2">
        <v>45292</v>
      </c>
    </row>
    <row r="39" spans="1:1" x14ac:dyDescent="0.25">
      <c r="A39" s="2">
        <v>45323</v>
      </c>
    </row>
    <row r="40" spans="1:1" x14ac:dyDescent="0.25">
      <c r="A40" s="2">
        <v>45352</v>
      </c>
    </row>
    <row r="41" spans="1:1" x14ac:dyDescent="0.25">
      <c r="A41" s="2">
        <v>45383</v>
      </c>
    </row>
    <row r="42" spans="1:1" x14ac:dyDescent="0.25">
      <c r="A42" s="2">
        <v>45413</v>
      </c>
    </row>
    <row r="43" spans="1:1" x14ac:dyDescent="0.25">
      <c r="A43" s="2">
        <v>45444</v>
      </c>
    </row>
    <row r="44" spans="1:1" x14ac:dyDescent="0.25">
      <c r="A44" s="2">
        <v>45474</v>
      </c>
    </row>
    <row r="45" spans="1:1" x14ac:dyDescent="0.25">
      <c r="A45" s="2">
        <v>45505</v>
      </c>
    </row>
    <row r="46" spans="1:1" x14ac:dyDescent="0.25">
      <c r="A46" s="2">
        <v>45536</v>
      </c>
    </row>
    <row r="47" spans="1:1" x14ac:dyDescent="0.25">
      <c r="A47" s="2">
        <v>45566</v>
      </c>
    </row>
    <row r="48" spans="1:1" x14ac:dyDescent="0.25">
      <c r="A48" s="2">
        <v>45597</v>
      </c>
    </row>
    <row r="49" spans="1:1" x14ac:dyDescent="0.25">
      <c r="A49" s="2">
        <v>45627</v>
      </c>
    </row>
    <row r="50" spans="1:1" x14ac:dyDescent="0.25">
      <c r="A50" s="2">
        <v>45658</v>
      </c>
    </row>
    <row r="51" spans="1:1" x14ac:dyDescent="0.25">
      <c r="A51" s="2">
        <v>45689</v>
      </c>
    </row>
    <row r="52" spans="1:1" x14ac:dyDescent="0.25">
      <c r="A52" s="2">
        <v>45717</v>
      </c>
    </row>
    <row r="53" spans="1:1" x14ac:dyDescent="0.25">
      <c r="A53" s="2">
        <v>45748</v>
      </c>
    </row>
    <row r="54" spans="1:1" x14ac:dyDescent="0.25">
      <c r="A54" s="2">
        <v>45778</v>
      </c>
    </row>
    <row r="55" spans="1:1" x14ac:dyDescent="0.25">
      <c r="A55" s="2">
        <v>45809</v>
      </c>
    </row>
    <row r="56" spans="1:1" x14ac:dyDescent="0.25">
      <c r="A56" s="2">
        <v>45839</v>
      </c>
    </row>
    <row r="57" spans="1:1" x14ac:dyDescent="0.25">
      <c r="A57" s="2">
        <v>45870</v>
      </c>
    </row>
    <row r="58" spans="1:1" x14ac:dyDescent="0.25">
      <c r="A58" s="2">
        <v>45901</v>
      </c>
    </row>
    <row r="59" spans="1:1" x14ac:dyDescent="0.25">
      <c r="A59" s="2">
        <v>45931</v>
      </c>
    </row>
    <row r="60" spans="1:1" x14ac:dyDescent="0.25">
      <c r="A60" s="2">
        <v>45962</v>
      </c>
    </row>
    <row r="61" spans="1:1" x14ac:dyDescent="0.25">
      <c r="A61" s="2">
        <v>45992</v>
      </c>
    </row>
    <row r="62" spans="1:1" x14ac:dyDescent="0.25">
      <c r="A62" s="2">
        <v>46023</v>
      </c>
    </row>
    <row r="63" spans="1:1" x14ac:dyDescent="0.25">
      <c r="A63" s="2">
        <v>46054</v>
      </c>
    </row>
    <row r="64" spans="1:1" x14ac:dyDescent="0.25">
      <c r="A64" s="2">
        <v>46082</v>
      </c>
    </row>
    <row r="65" spans="1:1" x14ac:dyDescent="0.25">
      <c r="A65" s="2">
        <v>46113</v>
      </c>
    </row>
    <row r="66" spans="1:1" x14ac:dyDescent="0.25">
      <c r="A66" s="2">
        <v>46143</v>
      </c>
    </row>
    <row r="67" spans="1:1" x14ac:dyDescent="0.25">
      <c r="A67" s="2">
        <v>46174</v>
      </c>
    </row>
    <row r="68" spans="1:1" x14ac:dyDescent="0.25">
      <c r="A68" s="2">
        <v>46204</v>
      </c>
    </row>
    <row r="69" spans="1:1" x14ac:dyDescent="0.25">
      <c r="A69" s="2">
        <v>46235</v>
      </c>
    </row>
    <row r="70" spans="1:1" x14ac:dyDescent="0.25">
      <c r="A70" s="2">
        <v>46266</v>
      </c>
    </row>
    <row r="71" spans="1:1" x14ac:dyDescent="0.25">
      <c r="A71" s="2">
        <v>46296</v>
      </c>
    </row>
    <row r="72" spans="1:1" x14ac:dyDescent="0.25">
      <c r="A72" s="2">
        <v>46327</v>
      </c>
    </row>
    <row r="73" spans="1:1" x14ac:dyDescent="0.25">
      <c r="A73" s="2">
        <v>46357</v>
      </c>
    </row>
    <row r="74" spans="1:1" x14ac:dyDescent="0.25">
      <c r="A74" s="2">
        <v>46388</v>
      </c>
    </row>
    <row r="75" spans="1:1" x14ac:dyDescent="0.25">
      <c r="A75" s="2">
        <v>46419</v>
      </c>
    </row>
    <row r="76" spans="1:1" x14ac:dyDescent="0.25">
      <c r="A76" s="2">
        <v>46447</v>
      </c>
    </row>
    <row r="77" spans="1:1" x14ac:dyDescent="0.25">
      <c r="A77" s="2">
        <v>46478</v>
      </c>
    </row>
    <row r="78" spans="1:1" x14ac:dyDescent="0.25">
      <c r="A78" s="2">
        <v>46508</v>
      </c>
    </row>
    <row r="79" spans="1:1" x14ac:dyDescent="0.25">
      <c r="A79" s="2">
        <v>46539</v>
      </c>
    </row>
    <row r="80" spans="1:1" x14ac:dyDescent="0.25">
      <c r="A80" s="2">
        <v>46569</v>
      </c>
    </row>
    <row r="81" spans="1:1" x14ac:dyDescent="0.25">
      <c r="A81" s="2">
        <v>46600</v>
      </c>
    </row>
    <row r="82" spans="1:1" x14ac:dyDescent="0.25">
      <c r="A82" s="2">
        <v>46631</v>
      </c>
    </row>
    <row r="83" spans="1:1" x14ac:dyDescent="0.25">
      <c r="A83" s="2">
        <v>46661</v>
      </c>
    </row>
    <row r="84" spans="1:1" x14ac:dyDescent="0.25">
      <c r="A84" s="2">
        <v>46692</v>
      </c>
    </row>
    <row r="85" spans="1:1" x14ac:dyDescent="0.25">
      <c r="A85" s="2">
        <v>46722</v>
      </c>
    </row>
    <row r="86" spans="1:1" x14ac:dyDescent="0.25">
      <c r="A86" s="2">
        <v>46753</v>
      </c>
    </row>
    <row r="87" spans="1:1" x14ac:dyDescent="0.25">
      <c r="A87" s="2">
        <v>46784</v>
      </c>
    </row>
    <row r="88" spans="1:1" x14ac:dyDescent="0.25">
      <c r="A88" s="2">
        <v>46813</v>
      </c>
    </row>
    <row r="89" spans="1:1" x14ac:dyDescent="0.25">
      <c r="A89" s="2">
        <v>46844</v>
      </c>
    </row>
    <row r="90" spans="1:1" x14ac:dyDescent="0.25">
      <c r="A90" s="2">
        <v>46874</v>
      </c>
    </row>
    <row r="91" spans="1:1" x14ac:dyDescent="0.25">
      <c r="A91" s="2">
        <v>46905</v>
      </c>
    </row>
    <row r="92" spans="1:1" x14ac:dyDescent="0.25">
      <c r="A92" s="2">
        <v>46935</v>
      </c>
    </row>
    <row r="93" spans="1:1" x14ac:dyDescent="0.25">
      <c r="A93" s="2">
        <v>46966</v>
      </c>
    </row>
    <row r="94" spans="1:1" x14ac:dyDescent="0.25">
      <c r="A94" s="2">
        <v>46997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5</vt:i4>
      </vt:variant>
    </vt:vector>
  </HeadingPairs>
  <TitlesOfParts>
    <vt:vector size="13" baseType="lpstr">
      <vt:lpstr>INSTRUCTIONS</vt:lpstr>
      <vt:lpstr>INPUT - Parameters</vt:lpstr>
      <vt:lpstr>GRAPH 1 - Timeline</vt:lpstr>
      <vt:lpstr>GRAPHS 2 to 4 - Payment needs</vt:lpstr>
      <vt:lpstr>TABLES 1-3 Payments to projects</vt:lpstr>
      <vt:lpstr>GRAPH 2 - PAYMENT NEEDS</vt:lpstr>
      <vt:lpstr>OUTPUT3 - GRAPHS</vt:lpstr>
      <vt:lpstr>HIDDEN - DROP DOWN LISTS ETC</vt:lpstr>
      <vt:lpstr>'GRAPH 1 - Timeline'!Area_stampa</vt:lpstr>
      <vt:lpstr>'GRAPHS 2 to 4 - Payment needs'!Area_stampa</vt:lpstr>
      <vt:lpstr>'INPUT - Parameters'!Area_stampa</vt:lpstr>
      <vt:lpstr>INSTRUCTIONS!Area_stampa</vt:lpstr>
      <vt:lpstr>'TABLES 1-3 Payments to projects'!Area_stampa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Edmunds Sniķeris</dc:creator>
  <cp:lastModifiedBy>Utente</cp:lastModifiedBy>
  <cp:lastPrinted>2021-03-09T10:48:07Z</cp:lastPrinted>
  <dcterms:created xsi:type="dcterms:W3CDTF">2020-03-17T13:31:02Z</dcterms:created>
  <dcterms:modified xsi:type="dcterms:W3CDTF">2021-07-01T12:27:50Z</dcterms:modified>
</cp:coreProperties>
</file>